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miyakoj.local\public\01.共有（情報）\01.宮古島市役所\04.観光商工スポーツ部\05.産業政策課\02.商工物産係\01商工関連\20.奨学金返還支援事業\01_宮古島市奨学金返還支援事業\02申請\"/>
    </mc:Choice>
  </mc:AlternateContent>
  <xr:revisionPtr revIDLastSave="0" documentId="13_ncr:1_{26DA0F76-012C-4E97-8C64-1875F30872A6}" xr6:coauthVersionLast="36" xr6:coauthVersionMax="47" xr10:uidLastSave="{00000000-0000-0000-0000-000000000000}"/>
  <bookViews>
    <workbookView xWindow="0" yWindow="0" windowWidth="28800" windowHeight="12135" activeTab="1" xr2:uid="{00000000-000D-0000-FFFF-FFFF00000000}"/>
  </bookViews>
  <sheets>
    <sheet name="様式5(実績報告書)" sheetId="10" r:id="rId1"/>
    <sheet name="入力用①" sheetId="3" r:id="rId2"/>
    <sheet name="入力用②（計画書変更ありのみ）" sheetId="1" r:id="rId3"/>
    <sheet name="入力用② (計画書に変更ありのみ、6人以上)" sheetId="8" r:id="rId4"/>
    <sheet name="記載例" sheetId="13" r:id="rId5"/>
  </sheets>
  <externalReferences>
    <externalReference r:id="rId6"/>
  </externalReferences>
  <definedNames>
    <definedName name="_xlnm.Print_Area" localSheetId="4">記載例!$A$1:$W$25</definedName>
    <definedName name="_xlnm.Print_Area" localSheetId="1">入力用①!$A$1:$D$20</definedName>
    <definedName name="_xlnm.Print_Area" localSheetId="3">'入力用② (計画書に変更ありのみ、6人以上)'!$A$2:$I$20</definedName>
    <definedName name="_xlnm.Print_Area" localSheetId="2">'入力用②（計画書変更ありのみ）'!$A$2:$I$18</definedName>
    <definedName name="_xlnm.Print_Area" localSheetId="0">'様式5(実績報告書)'!$A$1:$H$46</definedName>
    <definedName name="_xlnm.Print_Titles" localSheetId="3">'入力用② (計画書に変更ありのみ、6人以上)'!$11:$11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0" l="1"/>
  <c r="F12" i="10"/>
  <c r="F11" i="10"/>
  <c r="H16" i="13"/>
  <c r="M17" i="8"/>
  <c r="I12" i="13"/>
  <c r="I13" i="13"/>
  <c r="I14" i="13"/>
  <c r="I15" i="13"/>
  <c r="I11" i="13"/>
  <c r="R30" i="13"/>
  <c r="R31" i="13"/>
  <c r="R32" i="13"/>
  <c r="R33" i="13"/>
  <c r="R29" i="13"/>
  <c r="Q30" i="13"/>
  <c r="Q31" i="13"/>
  <c r="Q32" i="13"/>
  <c r="Q33" i="13"/>
  <c r="P30" i="13"/>
  <c r="P31" i="13"/>
  <c r="P32" i="13"/>
  <c r="P33" i="13"/>
  <c r="Q29" i="13"/>
  <c r="P29" i="13"/>
  <c r="M29" i="13"/>
  <c r="L30" i="13"/>
  <c r="L31" i="13"/>
  <c r="L32" i="13"/>
  <c r="L33" i="13"/>
  <c r="L29" i="13"/>
  <c r="K30" i="13"/>
  <c r="K31" i="13"/>
  <c r="K32" i="13"/>
  <c r="K33" i="13"/>
  <c r="M33" i="13" s="1"/>
  <c r="K29" i="13"/>
  <c r="M30" i="13"/>
  <c r="M32" i="13"/>
  <c r="I16" i="13" l="1"/>
  <c r="M31" i="13"/>
  <c r="S16" i="8" l="1"/>
  <c r="S17" i="8"/>
  <c r="S18" i="8"/>
  <c r="R16" i="8"/>
  <c r="R17" i="8"/>
  <c r="R18" i="8"/>
  <c r="Q18" i="8"/>
  <c r="Q13" i="8"/>
  <c r="Q14" i="8"/>
  <c r="Q15" i="8"/>
  <c r="Q16" i="8"/>
  <c r="Q17" i="8"/>
  <c r="Q12" i="8"/>
  <c r="M18" i="8"/>
  <c r="M13" i="8"/>
  <c r="M14" i="8"/>
  <c r="R14" i="8" s="1"/>
  <c r="M15" i="8"/>
  <c r="R15" i="8" s="1"/>
  <c r="M16" i="8"/>
  <c r="N17" i="8"/>
  <c r="N18" i="8"/>
  <c r="M12" i="8"/>
  <c r="R12" i="8" s="1"/>
  <c r="L13" i="8"/>
  <c r="L14" i="8"/>
  <c r="N14" i="8" s="1"/>
  <c r="L15" i="8"/>
  <c r="N15" i="8" s="1"/>
  <c r="L16" i="8"/>
  <c r="L17" i="8"/>
  <c r="L18" i="8"/>
  <c r="L12" i="8"/>
  <c r="H19" i="8"/>
  <c r="H17" i="1"/>
  <c r="I12" i="1"/>
  <c r="Q16" i="1"/>
  <c r="M16" i="1"/>
  <c r="R16" i="1" s="1"/>
  <c r="L16" i="1"/>
  <c r="N16" i="1" s="1"/>
  <c r="Q15" i="1"/>
  <c r="M15" i="1"/>
  <c r="R15" i="1" s="1"/>
  <c r="S15" i="1" s="1"/>
  <c r="I15" i="1" s="1"/>
  <c r="L15" i="1"/>
  <c r="N15" i="1" s="1"/>
  <c r="R14" i="1"/>
  <c r="Q14" i="1"/>
  <c r="M14" i="1"/>
  <c r="L14" i="1"/>
  <c r="Q13" i="1"/>
  <c r="M13" i="1"/>
  <c r="R13" i="1" s="1"/>
  <c r="L13" i="1"/>
  <c r="N13" i="1" s="1"/>
  <c r="Q12" i="1"/>
  <c r="M12" i="1"/>
  <c r="R12" i="1" s="1"/>
  <c r="S12" i="1" s="1"/>
  <c r="L12" i="1"/>
  <c r="G17" i="1"/>
  <c r="G19" i="8"/>
  <c r="N16" i="8"/>
  <c r="C6" i="8"/>
  <c r="C6" i="1"/>
  <c r="N14" i="1" l="1"/>
  <c r="N12" i="1"/>
  <c r="S12" i="8"/>
  <c r="I12" i="8" s="1"/>
  <c r="N12" i="8"/>
  <c r="S15" i="8"/>
  <c r="I15" i="8" s="1"/>
  <c r="S14" i="8"/>
  <c r="I14" i="8" s="1"/>
  <c r="S13" i="1"/>
  <c r="I13" i="1" s="1"/>
  <c r="S14" i="1"/>
  <c r="I14" i="1" s="1"/>
  <c r="N13" i="8"/>
  <c r="R13" i="8"/>
  <c r="S13" i="8" s="1"/>
  <c r="I17" i="8"/>
  <c r="S16" i="1"/>
  <c r="I16" i="1" s="1"/>
  <c r="I16" i="8"/>
  <c r="I18" i="8"/>
  <c r="I13" i="8"/>
  <c r="I17" i="1" l="1"/>
  <c r="I19" i="8"/>
  <c r="F4" i="10" l="1"/>
  <c r="H13" i="10" l="1"/>
  <c r="H12" i="10"/>
  <c r="E13" i="10" l="1"/>
  <c r="E11" i="10"/>
  <c r="E12" i="10"/>
  <c r="E14" i="10"/>
  <c r="D22" i="10"/>
  <c r="F14" i="10"/>
  <c r="F10" i="10"/>
  <c r="G16" i="13" l="1"/>
  <c r="B22"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C4" authorId="0" shapeId="0" xr:uid="{15A2D480-A92D-4BBC-A115-4D80B288A702}">
      <text>
        <r>
          <rPr>
            <b/>
            <sz val="14"/>
            <color indexed="81"/>
            <rFont val="MS P ゴシック"/>
            <family val="3"/>
            <charset val="128"/>
          </rPr>
          <t>・代理返還による支給
・支給時期（例：毎月）</t>
        </r>
      </text>
    </comment>
    <comment ref="C5" authorId="0" shapeId="0" xr:uid="{F90D45BF-80D0-4D6E-BCD7-C8D414998017}">
      <text>
        <r>
          <rPr>
            <b/>
            <sz val="14"/>
            <color indexed="81"/>
            <rFont val="MS P ゴシック"/>
            <family val="3"/>
            <charset val="128"/>
          </rPr>
          <t>今年度の支援予定回数。</t>
        </r>
      </text>
    </comment>
    <comment ref="C6" authorId="0" shapeId="0" xr:uid="{4DFD0C50-A125-45E1-BE79-20DA71EE7C42}">
      <text>
        <r>
          <rPr>
            <b/>
            <u/>
            <sz val="16"/>
            <color indexed="10"/>
            <rFont val="MS P ゴシック"/>
            <family val="3"/>
            <charset val="128"/>
          </rPr>
          <t>青く着色されているセルは入力不要</t>
        </r>
      </text>
    </comment>
    <comment ref="C7" authorId="0" shapeId="0" xr:uid="{047F8DD8-B21B-4284-BE20-CEA9CA276DD4}">
      <text>
        <r>
          <rPr>
            <b/>
            <sz val="14"/>
            <color indexed="81"/>
            <rFont val="MS P ゴシック"/>
            <family val="3"/>
            <charset val="128"/>
          </rPr>
          <t>貴社における、奨学金返還支援の対象となるための要件</t>
        </r>
      </text>
    </comment>
    <comment ref="G11" authorId="0" shapeId="0" xr:uid="{2486C8F6-1928-44A8-8C11-4CE1CF97DA50}">
      <text>
        <r>
          <rPr>
            <b/>
            <sz val="14"/>
            <color indexed="10"/>
            <rFont val="MS P ゴシック"/>
            <family val="3"/>
            <charset val="128"/>
          </rPr>
          <t>1年間</t>
        </r>
        <r>
          <rPr>
            <b/>
            <sz val="14"/>
            <color indexed="81"/>
            <rFont val="MS P ゴシック"/>
            <family val="3"/>
            <charset val="128"/>
          </rPr>
          <t>の返還予定総額をご記入ください</t>
        </r>
      </text>
    </comment>
    <comment ref="H11" authorId="0" shapeId="0" xr:uid="{844E902A-E140-4644-9CB5-D2D45A2F0884}">
      <text>
        <r>
          <rPr>
            <b/>
            <sz val="14"/>
            <color indexed="81"/>
            <rFont val="MS P ゴシック"/>
            <family val="3"/>
            <charset val="128"/>
          </rPr>
          <t>支給予定額をご記入ください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沖縄県</author>
    <author>德田　雛子</author>
  </authors>
  <commentList>
    <comment ref="C6" authorId="0" shapeId="0" xr:uid="{1D9354A3-5384-4EB1-9D70-DA4EB9B00B7D}">
      <text>
        <r>
          <rPr>
            <b/>
            <u/>
            <sz val="16"/>
            <color indexed="10"/>
            <rFont val="MS P ゴシック"/>
            <family val="3"/>
            <charset val="128"/>
          </rPr>
          <t>青く着色されているセルは入力不要</t>
        </r>
      </text>
    </comment>
    <comment ref="G11" authorId="1" shapeId="0" xr:uid="{9E6ECD8E-8EEA-4FB6-AD16-B0B1914B20A3}">
      <text>
        <r>
          <rPr>
            <b/>
            <sz val="18"/>
            <color indexed="81"/>
            <rFont val="MS P ゴシック"/>
            <family val="3"/>
            <charset val="128"/>
          </rPr>
          <t>1年間</t>
        </r>
        <r>
          <rPr>
            <b/>
            <sz val="14"/>
            <color indexed="81"/>
            <rFont val="MS P ゴシック"/>
            <family val="3"/>
            <charset val="128"/>
          </rPr>
          <t>の返還予定総額をご記入ください</t>
        </r>
      </text>
    </comment>
    <comment ref="H11" authorId="0" shapeId="0" xr:uid="{53BA15C1-B18D-4183-8313-B5847BCF04DD}">
      <text>
        <r>
          <rPr>
            <b/>
            <sz val="14"/>
            <color indexed="81"/>
            <rFont val="MS P ゴシック"/>
            <family val="3"/>
            <charset val="128"/>
          </rPr>
          <t>従業員への支給予定額をご記入ください</t>
        </r>
      </text>
    </comment>
  </commentList>
</comments>
</file>

<file path=xl/sharedStrings.xml><?xml version="1.0" encoding="utf-8"?>
<sst xmlns="http://schemas.openxmlformats.org/spreadsheetml/2006/main" count="135" uniqueCount="85">
  <si>
    <t>番号</t>
    <rPh sb="0" eb="2">
      <t>バンゴウ</t>
    </rPh>
    <phoneticPr fontId="2"/>
  </si>
  <si>
    <t>住所</t>
    <rPh sb="0" eb="2">
      <t>ジュウショ</t>
    </rPh>
    <phoneticPr fontId="2"/>
  </si>
  <si>
    <t>所属する事業所の住所</t>
    <rPh sb="0" eb="2">
      <t>ショゾク</t>
    </rPh>
    <rPh sb="4" eb="7">
      <t>ジギョウショ</t>
    </rPh>
    <rPh sb="8" eb="10">
      <t>ジュウショ</t>
    </rPh>
    <phoneticPr fontId="2"/>
  </si>
  <si>
    <t>氏名</t>
    <rPh sb="0" eb="2">
      <t>シメイ</t>
    </rPh>
    <phoneticPr fontId="2"/>
  </si>
  <si>
    <t>申請年度の奨学金返還予定総額</t>
    <rPh sb="0" eb="2">
      <t>シンセイ</t>
    </rPh>
    <rPh sb="2" eb="4">
      <t>ネンド</t>
    </rPh>
    <rPh sb="5" eb="8">
      <t>ショウガクキン</t>
    </rPh>
    <rPh sb="8" eb="10">
      <t>ヘンカン</t>
    </rPh>
    <rPh sb="10" eb="12">
      <t>ヨテイ</t>
    </rPh>
    <rPh sb="12" eb="14">
      <t>ソウガク</t>
    </rPh>
    <phoneticPr fontId="2"/>
  </si>
  <si>
    <t>補助金申請額</t>
    <rPh sb="0" eb="3">
      <t>ホジョキン</t>
    </rPh>
    <rPh sb="3" eb="6">
      <t>シンセイガク</t>
    </rPh>
    <phoneticPr fontId="2"/>
  </si>
  <si>
    <t>※行が足りない場合は追加すること</t>
    <rPh sb="1" eb="2">
      <t>ギョウ</t>
    </rPh>
    <rPh sb="3" eb="4">
      <t>タ</t>
    </rPh>
    <rPh sb="7" eb="9">
      <t>バアイ</t>
    </rPh>
    <rPh sb="10" eb="12">
      <t>ツイカ</t>
    </rPh>
    <phoneticPr fontId="2"/>
  </si>
  <si>
    <t>（単位：円）</t>
    <rPh sb="1" eb="3">
      <t>タンイ</t>
    </rPh>
    <rPh sb="4" eb="5">
      <t>エン</t>
    </rPh>
    <phoneticPr fontId="2"/>
  </si>
  <si>
    <t>２　支援計画</t>
    <rPh sb="2" eb="4">
      <t>シエン</t>
    </rPh>
    <rPh sb="4" eb="6">
      <t>ケイカク</t>
    </rPh>
    <phoneticPr fontId="2"/>
  </si>
  <si>
    <t>合計</t>
    <rPh sb="0" eb="2">
      <t>ゴウケイ</t>
    </rPh>
    <phoneticPr fontId="2"/>
  </si>
  <si>
    <t>事　業　計　画　書</t>
    <rPh sb="0" eb="1">
      <t>コト</t>
    </rPh>
    <rPh sb="2" eb="3">
      <t>ゴウ</t>
    </rPh>
    <rPh sb="4" eb="5">
      <t>ケイ</t>
    </rPh>
    <rPh sb="6" eb="7">
      <t>ガ</t>
    </rPh>
    <rPh sb="8" eb="9">
      <t>ショ</t>
    </rPh>
    <phoneticPr fontId="2"/>
  </si>
  <si>
    <t>１　支給内容</t>
    <rPh sb="2" eb="4">
      <t>シキュウ</t>
    </rPh>
    <rPh sb="4" eb="6">
      <t>ナイヨウ</t>
    </rPh>
    <phoneticPr fontId="2"/>
  </si>
  <si>
    <t>生年月日
（西暦）</t>
    <rPh sb="0" eb="2">
      <t>セイネン</t>
    </rPh>
    <rPh sb="2" eb="4">
      <t>ガッピ</t>
    </rPh>
    <rPh sb="6" eb="8">
      <t>セイレキ</t>
    </rPh>
    <phoneticPr fontId="2"/>
  </si>
  <si>
    <t>支給方法</t>
    <rPh sb="0" eb="2">
      <t>シキュウ</t>
    </rPh>
    <rPh sb="2" eb="4">
      <t>ホウホウ</t>
    </rPh>
    <phoneticPr fontId="2"/>
  </si>
  <si>
    <t>支給予定期間</t>
    <rPh sb="0" eb="2">
      <t>シキュウ</t>
    </rPh>
    <rPh sb="2" eb="4">
      <t>ヨテイ</t>
    </rPh>
    <rPh sb="4" eb="6">
      <t>キカン</t>
    </rPh>
    <phoneticPr fontId="2"/>
  </si>
  <si>
    <t>支給条件</t>
    <rPh sb="0" eb="2">
      <t>シキュウ</t>
    </rPh>
    <rPh sb="2" eb="4">
      <t>ジョウケン</t>
    </rPh>
    <phoneticPr fontId="2"/>
  </si>
  <si>
    <t>支給回数</t>
    <rPh sb="0" eb="2">
      <t>シキュウ</t>
    </rPh>
    <rPh sb="2" eb="4">
      <t>カイスウ</t>
    </rPh>
    <phoneticPr fontId="2"/>
  </si>
  <si>
    <t>※対象従業員の職種等によって支援内容が異なる場合は、詳細が分かるようにすること（詳細は別紙とすることも可）</t>
    <rPh sb="1" eb="3">
      <t>タイショウ</t>
    </rPh>
    <rPh sb="3" eb="6">
      <t>ジュウギョウイン</t>
    </rPh>
    <rPh sb="7" eb="9">
      <t>ショクシュ</t>
    </rPh>
    <rPh sb="9" eb="10">
      <t>トウ</t>
    </rPh>
    <rPh sb="14" eb="16">
      <t>シエン</t>
    </rPh>
    <rPh sb="16" eb="18">
      <t>ナイヨウ</t>
    </rPh>
    <rPh sb="19" eb="20">
      <t>コト</t>
    </rPh>
    <rPh sb="22" eb="24">
      <t>バアイ</t>
    </rPh>
    <rPh sb="26" eb="28">
      <t>ショウサイ</t>
    </rPh>
    <rPh sb="29" eb="30">
      <t>ワ</t>
    </rPh>
    <rPh sb="40" eb="42">
      <t>ショウサイ</t>
    </rPh>
    <rPh sb="43" eb="45">
      <t>ベッシ</t>
    </rPh>
    <rPh sb="51" eb="52">
      <t>カ</t>
    </rPh>
    <phoneticPr fontId="2"/>
  </si>
  <si>
    <t>採用年月日
（西暦）</t>
    <rPh sb="0" eb="2">
      <t>サイヨウ</t>
    </rPh>
    <rPh sb="2" eb="5">
      <t>ネンガッピ</t>
    </rPh>
    <rPh sb="7" eb="9">
      <t>セイレキ</t>
    </rPh>
    <phoneticPr fontId="2"/>
  </si>
  <si>
    <t>１２回</t>
    <rPh sb="2" eb="3">
      <t>カイ</t>
    </rPh>
    <phoneticPr fontId="2"/>
  </si>
  <si>
    <t>正社員、入社10年以内、従業員負担の半額を支援</t>
    <rPh sb="0" eb="3">
      <t>セイシャイン</t>
    </rPh>
    <rPh sb="4" eb="6">
      <t>ニュウシャ</t>
    </rPh>
    <rPh sb="8" eb="9">
      <t>ネン</t>
    </rPh>
    <rPh sb="9" eb="11">
      <t>イナイ</t>
    </rPh>
    <rPh sb="12" eb="15">
      <t>ジュウギョウイン</t>
    </rPh>
    <rPh sb="15" eb="17">
      <t>フタン</t>
    </rPh>
    <rPh sb="18" eb="20">
      <t>ハンガク</t>
    </rPh>
    <rPh sb="21" eb="23">
      <t>シエン</t>
    </rPh>
    <phoneticPr fontId="2"/>
  </si>
  <si>
    <t>aaaa/bb/cc</t>
    <phoneticPr fontId="2"/>
  </si>
  <si>
    <t>dddd/ee/ff</t>
    <phoneticPr fontId="2"/>
  </si>
  <si>
    <t>gggg/hh/ii</t>
    <phoneticPr fontId="2"/>
  </si>
  <si>
    <t>事　業　計　画　書（記載例）</t>
    <rPh sb="0" eb="1">
      <t>コト</t>
    </rPh>
    <rPh sb="2" eb="3">
      <t>ゴウ</t>
    </rPh>
    <rPh sb="4" eb="5">
      <t>ケイ</t>
    </rPh>
    <rPh sb="6" eb="7">
      <t>ガ</t>
    </rPh>
    <rPh sb="8" eb="9">
      <t>ショ</t>
    </rPh>
    <rPh sb="10" eb="13">
      <t>キサイレイ</t>
    </rPh>
    <phoneticPr fontId="2"/>
  </si>
  <si>
    <t>A</t>
    <phoneticPr fontId="2"/>
  </si>
  <si>
    <t>B</t>
    <phoneticPr fontId="2"/>
  </si>
  <si>
    <t>C</t>
    <phoneticPr fontId="2"/>
  </si>
  <si>
    <t>記</t>
  </si>
  <si>
    <t>事業者名</t>
    <rPh sb="0" eb="4">
      <t>ジギョウシャメイ</t>
    </rPh>
    <phoneticPr fontId="2"/>
  </si>
  <si>
    <t>連絡先</t>
    <rPh sb="0" eb="3">
      <t>レンラクサキ</t>
    </rPh>
    <phoneticPr fontId="2"/>
  </si>
  <si>
    <t xml:space="preserve">
</t>
    <phoneticPr fontId="2"/>
  </si>
  <si>
    <t>記入例</t>
    <rPh sb="0" eb="3">
      <t>キニュウレイ</t>
    </rPh>
    <phoneticPr fontId="2"/>
  </si>
  <si>
    <t>入力欄</t>
    <rPh sb="0" eb="3">
      <t>ニュウリョクラン</t>
    </rPh>
    <phoneticPr fontId="2"/>
  </si>
  <si>
    <t>今年度の支援開始日</t>
    <rPh sb="0" eb="3">
      <t>コンネンド</t>
    </rPh>
    <rPh sb="4" eb="6">
      <t>シエン</t>
    </rPh>
    <rPh sb="6" eb="9">
      <t>カイシビ</t>
    </rPh>
    <phoneticPr fontId="2"/>
  </si>
  <si>
    <t>今年度の支援最終日</t>
    <rPh sb="4" eb="6">
      <t>シエン</t>
    </rPh>
    <phoneticPr fontId="2"/>
  </si>
  <si>
    <t>２　添付書類</t>
  </si>
  <si>
    <t>１　実施結果</t>
    <phoneticPr fontId="2"/>
  </si>
  <si>
    <t>　　</t>
    <phoneticPr fontId="2"/>
  </si>
  <si>
    <t>補助金交付決定日</t>
    <rPh sb="0" eb="5">
      <t>ホジョキンコウフ</t>
    </rPh>
    <rPh sb="5" eb="8">
      <t>ケッテイビ</t>
    </rPh>
    <phoneticPr fontId="2"/>
  </si>
  <si>
    <t>交付決定番号</t>
    <rPh sb="0" eb="6">
      <t>コウフケッテイバンゴウ</t>
    </rPh>
    <phoneticPr fontId="2"/>
  </si>
  <si>
    <t>事業所住所(番地以降は下段)</t>
    <rPh sb="0" eb="5">
      <t>ジギョウショジュウショ</t>
    </rPh>
    <rPh sb="6" eb="8">
      <t>バンチ</t>
    </rPh>
    <rPh sb="8" eb="10">
      <t>イコウ</t>
    </rPh>
    <rPh sb="11" eb="13">
      <t>カダン</t>
    </rPh>
    <phoneticPr fontId="2"/>
  </si>
  <si>
    <t>※事業計画書に変更がある場合は、以下の欄もご記入ください。</t>
    <rPh sb="1" eb="6">
      <t>ジギョウケイカクショ</t>
    </rPh>
    <rPh sb="7" eb="9">
      <t>ヘンコウ</t>
    </rPh>
    <rPh sb="12" eb="14">
      <t>バアイ</t>
    </rPh>
    <rPh sb="16" eb="18">
      <t>イカ</t>
    </rPh>
    <rPh sb="19" eb="20">
      <t>ラン</t>
    </rPh>
    <rPh sb="22" eb="24">
      <t>キニュウ</t>
    </rPh>
    <phoneticPr fontId="2"/>
  </si>
  <si>
    <t>補助金交付申請額</t>
    <rPh sb="0" eb="5">
      <t>ホジョキンコウフ</t>
    </rPh>
    <rPh sb="5" eb="8">
      <t>シンセイガク</t>
    </rPh>
    <phoneticPr fontId="2"/>
  </si>
  <si>
    <t>本データ提出日</t>
    <rPh sb="0" eb="1">
      <t>ホン</t>
    </rPh>
    <rPh sb="4" eb="7">
      <t>テイシュツビ</t>
    </rPh>
    <phoneticPr fontId="2"/>
  </si>
  <si>
    <t>○○株式会社</t>
    <rPh sb="2" eb="6">
      <t>カブシキガイシャ</t>
    </rPh>
    <phoneticPr fontId="2"/>
  </si>
  <si>
    <t>000</t>
    <phoneticPr fontId="2"/>
  </si>
  <si>
    <t>事業所住所②（建物名以降）</t>
    <rPh sb="0" eb="5">
      <t>ジギョウショジュウショ</t>
    </rPh>
    <rPh sb="7" eb="9">
      <t>タテモノ</t>
    </rPh>
    <rPh sb="9" eb="10">
      <t>メイ</t>
    </rPh>
    <rPh sb="10" eb="12">
      <t>イコウ</t>
    </rPh>
    <phoneticPr fontId="2"/>
  </si>
  <si>
    <t>所在地</t>
    <rPh sb="0" eb="3">
      <t>ショザイチ</t>
    </rPh>
    <phoneticPr fontId="2"/>
  </si>
  <si>
    <t>付け宮古島市指令第</t>
    <rPh sb="2" eb="6">
      <t>ミヤコジマシ</t>
    </rPh>
    <phoneticPr fontId="2"/>
  </si>
  <si>
    <t>号で交付決定の通知を受けた上記の</t>
    <rPh sb="10" eb="11">
      <t>ウ</t>
    </rPh>
    <phoneticPr fontId="2"/>
  </si>
  <si>
    <t>下記のとおり報告します。</t>
    <phoneticPr fontId="2"/>
  </si>
  <si>
    <t>宮古島市長　殿</t>
    <rPh sb="0" eb="4">
      <t>ミヤコジマシ</t>
    </rPh>
    <rPh sb="4" eb="5">
      <t>チョウ</t>
    </rPh>
    <phoneticPr fontId="2"/>
  </si>
  <si>
    <t>令和○年○月～令和○年３月</t>
    <phoneticPr fontId="2"/>
  </si>
  <si>
    <t>宮古島市役所2階</t>
    <rPh sb="0" eb="3">
      <t>ミヤコジマ</t>
    </rPh>
    <rPh sb="3" eb="6">
      <t>シヤクショ</t>
    </rPh>
    <rPh sb="7" eb="8">
      <t>カイ</t>
    </rPh>
    <phoneticPr fontId="2"/>
  </si>
  <si>
    <t>0980-73-2690</t>
    <phoneticPr fontId="2"/>
  </si>
  <si>
    <t>宮古島市平良字西里1140</t>
    <rPh sb="0" eb="4">
      <t>ミヤコジマシ</t>
    </rPh>
    <rPh sb="4" eb="6">
      <t>ヒララ</t>
    </rPh>
    <rPh sb="6" eb="7">
      <t>アザ</t>
    </rPh>
    <rPh sb="7" eb="9">
      <t>ニシザト</t>
    </rPh>
    <phoneticPr fontId="2"/>
  </si>
  <si>
    <t>宮古島市奨学金返還支援事業補助金実績報告書</t>
    <rPh sb="0" eb="4">
      <t>ミヤコジマシ</t>
    </rPh>
    <rPh sb="4" eb="7">
      <t>ショウガクキン</t>
    </rPh>
    <rPh sb="7" eb="9">
      <t>ヘンカン</t>
    </rPh>
    <rPh sb="9" eb="11">
      <t>シエン</t>
    </rPh>
    <rPh sb="11" eb="13">
      <t>ジギョウ</t>
    </rPh>
    <rPh sb="13" eb="16">
      <t>ホジョキン</t>
    </rPh>
    <rPh sb="16" eb="18">
      <t>ジッセキ</t>
    </rPh>
    <rPh sb="18" eb="21">
      <t>ホウコクショ</t>
    </rPh>
    <phoneticPr fontId="2"/>
  </si>
  <si>
    <t>年間支給予定額</t>
    <rPh sb="0" eb="2">
      <t>ネンカン</t>
    </rPh>
    <rPh sb="2" eb="4">
      <t>シキュウ</t>
    </rPh>
    <rPh sb="4" eb="7">
      <t>ヨテイガク</t>
    </rPh>
    <phoneticPr fontId="2"/>
  </si>
  <si>
    <t>代理返還による支給</t>
    <rPh sb="0" eb="2">
      <t>ダイリ</t>
    </rPh>
    <rPh sb="2" eb="4">
      <t>ヘンカン</t>
    </rPh>
    <rPh sb="7" eb="9">
      <t>シキュウ</t>
    </rPh>
    <phoneticPr fontId="2"/>
  </si>
  <si>
    <t>様式第5号（第10条関係）</t>
    <phoneticPr fontId="2"/>
  </si>
  <si>
    <t>補助事業について、宮古島市奨学金返還支援事業補助金交付要綱第10条の規定により、</t>
    <rPh sb="9" eb="13">
      <t>ミヤコジマシ</t>
    </rPh>
    <rPh sb="25" eb="27">
      <t>コウフ</t>
    </rPh>
    <phoneticPr fontId="2"/>
  </si>
  <si>
    <t>　　事業計画書のとおり</t>
    <rPh sb="2" eb="4">
      <t>ジギョウ</t>
    </rPh>
    <rPh sb="4" eb="7">
      <t>ケイカクショ</t>
    </rPh>
    <phoneticPr fontId="2"/>
  </si>
  <si>
    <t>　　※補助対象企業が手当または賞与への加算等による金銭支給を行った場合は、</t>
    <rPh sb="3" eb="5">
      <t>ホジョ</t>
    </rPh>
    <rPh sb="5" eb="7">
      <t>タイショウ</t>
    </rPh>
    <rPh sb="7" eb="9">
      <t>キギョウ</t>
    </rPh>
    <phoneticPr fontId="2"/>
  </si>
  <si>
    <t>　　　以下の書類を追加して提出すること。</t>
    <phoneticPr fontId="2"/>
  </si>
  <si>
    <t>　　　実績がわかる書類の写し</t>
    <phoneticPr fontId="2"/>
  </si>
  <si>
    <t>　　(4)対象従業員が奨学金を返還したことを確認できる書類</t>
    <phoneticPr fontId="2"/>
  </si>
  <si>
    <t>　　(3)給与明細書又は賃金台帳など対象従業員に支給した手当等の月ごとの</t>
    <phoneticPr fontId="2"/>
  </si>
  <si>
    <t>　　(1)代理返済額の実績が分かる書類の写し</t>
    <phoneticPr fontId="2"/>
  </si>
  <si>
    <t>　　(2)その他市長が必要と認める書類</t>
    <phoneticPr fontId="2"/>
  </si>
  <si>
    <t>代表者役職名／氏名</t>
    <rPh sb="0" eb="3">
      <t>ダイヒョウシャ</t>
    </rPh>
    <rPh sb="3" eb="6">
      <t>ヤクショクメイ</t>
    </rPh>
    <rPh sb="7" eb="9">
      <t>シメイ</t>
    </rPh>
    <phoneticPr fontId="2"/>
  </si>
  <si>
    <t>担当者氏名</t>
    <rPh sb="0" eb="3">
      <t>タントウシャ</t>
    </rPh>
    <rPh sb="3" eb="5">
      <t>シメイ</t>
    </rPh>
    <phoneticPr fontId="2"/>
  </si>
  <si>
    <t>企業認証等の有無</t>
    <rPh sb="0" eb="2">
      <t>キギョウ</t>
    </rPh>
    <rPh sb="2" eb="4">
      <t>ニンショウ</t>
    </rPh>
    <rPh sb="4" eb="5">
      <t>トウ</t>
    </rPh>
    <rPh sb="6" eb="8">
      <t>ウム</t>
    </rPh>
    <phoneticPr fontId="2"/>
  </si>
  <si>
    <t>有／無</t>
    <rPh sb="0" eb="1">
      <t>ア</t>
    </rPh>
    <rPh sb="2" eb="3">
      <t>ナ</t>
    </rPh>
    <phoneticPr fontId="2"/>
  </si>
  <si>
    <t>代理返済等の年間支給予定額</t>
    <rPh sb="0" eb="2">
      <t>ダイリ</t>
    </rPh>
    <rPh sb="2" eb="4">
      <t>ヘンサイ</t>
    </rPh>
    <rPh sb="4" eb="5">
      <t>トウ</t>
    </rPh>
    <rPh sb="6" eb="8">
      <t>ネンカン</t>
    </rPh>
    <rPh sb="8" eb="10">
      <t>シキュウ</t>
    </rPh>
    <rPh sb="10" eb="12">
      <t>ヨテイ</t>
    </rPh>
    <rPh sb="12" eb="13">
      <t>ガク</t>
    </rPh>
    <phoneticPr fontId="2"/>
  </si>
  <si>
    <t>通常企業</t>
    <rPh sb="0" eb="2">
      <t>ツウジョウ</t>
    </rPh>
    <rPh sb="2" eb="4">
      <t>キギョウ</t>
    </rPh>
    <phoneticPr fontId="2"/>
  </si>
  <si>
    <t>認証企業</t>
    <rPh sb="0" eb="2">
      <t>ニンショウ</t>
    </rPh>
    <rPh sb="2" eb="4">
      <t>キギョウ</t>
    </rPh>
    <phoneticPr fontId="2"/>
  </si>
  <si>
    <t>○○市○○</t>
    <rPh sb="0" eb="3">
      <t>マルマルシ</t>
    </rPh>
    <phoneticPr fontId="2"/>
  </si>
  <si>
    <t>bbbb/cc/dd</t>
    <phoneticPr fontId="2"/>
  </si>
  <si>
    <t>eeee/ff/gg</t>
    <phoneticPr fontId="2"/>
  </si>
  <si>
    <t>cccc/dd/ee</t>
    <phoneticPr fontId="2"/>
  </si>
  <si>
    <t>ffff/gg/hh</t>
    <phoneticPr fontId="2"/>
  </si>
  <si>
    <t>D</t>
    <phoneticPr fontId="2"/>
  </si>
  <si>
    <t>代表取締役　宮古　太郎</t>
    <rPh sb="0" eb="5">
      <t>ダイヒョウトリシマリヤク</t>
    </rPh>
    <phoneticPr fontId="2"/>
  </si>
  <si>
    <t>宮古　次郎</t>
    <rPh sb="0" eb="2">
      <t>ミヤコ</t>
    </rPh>
    <rPh sb="3" eb="5">
      <t>ジロウ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</si>
</sst>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26">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theme="1"/>
      <name val="游ゴシック"/>
      <family val="3"/>
      <charset val="128"/>
      <scheme val="minor"/>
    </font>
    <font>
      <b/>
      <sz val="14"/>
      <color rgb="FFFF0000"/>
      <name val="游ゴシック"/>
      <family val="3"/>
      <charset val="128"/>
      <scheme val="minor"/>
    </font>
    <font>
      <sz val="11"/>
      <color theme="1"/>
      <name val="游ゴシック"/>
      <family val="2"/>
      <charset val="128"/>
      <scheme val="minor"/>
    </font>
    <font>
      <sz val="11"/>
      <color rgb="FFFF0000"/>
      <name val="游ゴシック"/>
      <family val="3"/>
      <charset val="128"/>
      <scheme val="minor"/>
    </font>
    <font>
      <sz val="11"/>
      <name val="游ゴシック"/>
      <family val="3"/>
      <charset val="128"/>
      <scheme val="minor"/>
    </font>
    <font>
      <sz val="12"/>
      <color theme="1"/>
      <name val="ＭＳ 明朝"/>
      <family val="1"/>
      <charset val="128"/>
    </font>
    <font>
      <sz val="12"/>
      <color rgb="FF000000"/>
      <name val="ＭＳ 明朝"/>
      <family val="1"/>
      <charset val="128"/>
    </font>
    <font>
      <sz val="12"/>
      <name val="ＭＳ 明朝"/>
      <family val="1"/>
      <charset val="128"/>
    </font>
    <font>
      <b/>
      <sz val="14"/>
      <color indexed="81"/>
      <name val="MS P ゴシック"/>
      <family val="3"/>
      <charset val="128"/>
    </font>
    <font>
      <b/>
      <u/>
      <sz val="16"/>
      <color indexed="10"/>
      <name val="MS P ゴシック"/>
      <family val="3"/>
      <charset val="128"/>
    </font>
    <font>
      <b/>
      <sz val="14"/>
      <color indexed="10"/>
      <name val="MS P ゴシック"/>
      <family val="3"/>
      <charset val="128"/>
    </font>
    <font>
      <sz val="9"/>
      <color theme="1"/>
      <name val="游ゴシック"/>
      <family val="3"/>
      <charset val="128"/>
      <scheme val="minor"/>
    </font>
    <font>
      <sz val="8"/>
      <color theme="1"/>
      <name val="游ゴシック"/>
      <family val="3"/>
      <charset val="128"/>
      <scheme val="minor"/>
    </font>
    <font>
      <sz val="9"/>
      <color theme="1"/>
      <name val="游ゴシック"/>
      <family val="2"/>
      <charset val="128"/>
      <scheme val="minor"/>
    </font>
    <font>
      <sz val="7"/>
      <color theme="1"/>
      <name val="游ゴシック"/>
      <family val="3"/>
      <charset val="128"/>
      <scheme val="minor"/>
    </font>
    <font>
      <sz val="8"/>
      <color theme="1"/>
      <name val="游ゴシック"/>
      <family val="2"/>
      <charset val="128"/>
      <scheme val="minor"/>
    </font>
    <font>
      <sz val="12"/>
      <name val="游ゴシック"/>
      <family val="3"/>
      <charset val="128"/>
      <scheme val="minor"/>
    </font>
    <font>
      <b/>
      <sz val="18"/>
      <color indexed="81"/>
      <name val="MS P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93">
    <xf numFmtId="0" fontId="0" fillId="0" borderId="0" xfId="0">
      <alignment vertical="center"/>
    </xf>
    <xf numFmtId="0" fontId="0" fillId="0" borderId="0" xfId="0" applyAlignment="1">
      <alignment horizontal="right" vertical="center"/>
    </xf>
    <xf numFmtId="0" fontId="6"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4" fillId="0" borderId="0" xfId="0" applyFont="1">
      <alignment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3" fillId="0" borderId="0" xfId="0" applyFont="1" applyAlignment="1">
      <alignment horizontal="center" vertical="center" wrapText="1"/>
    </xf>
    <xf numFmtId="0" fontId="6" fillId="0" borderId="0" xfId="0" applyFont="1">
      <alignment vertical="center"/>
    </xf>
    <xf numFmtId="0" fontId="8" fillId="0" borderId="0" xfId="0" applyFont="1">
      <alignment vertical="center"/>
    </xf>
    <xf numFmtId="0" fontId="0" fillId="0" borderId="1" xfId="0" applyBorder="1">
      <alignment vertical="center"/>
    </xf>
    <xf numFmtId="0" fontId="0" fillId="0" borderId="0" xfId="0" applyAlignment="1">
      <alignment vertical="center" wrapText="1"/>
    </xf>
    <xf numFmtId="176" fontId="7" fillId="3" borderId="1" xfId="0" applyNumberFormat="1" applyFont="1" applyFill="1" applyBorder="1" applyAlignment="1">
      <alignment horizontal="center" vertical="center"/>
    </xf>
    <xf numFmtId="0" fontId="0" fillId="0" borderId="1" xfId="0" applyBorder="1" applyAlignment="1">
      <alignment vertical="center" wrapText="1"/>
    </xf>
    <xf numFmtId="58" fontId="0" fillId="0" borderId="1" xfId="0" applyNumberFormat="1" applyBorder="1" applyAlignment="1">
      <alignment horizontal="left" vertical="center" wrapText="1"/>
    </xf>
    <xf numFmtId="176" fontId="7" fillId="2" borderId="1" xfId="0" applyNumberFormat="1" applyFont="1" applyFill="1" applyBorder="1" applyAlignment="1" applyProtection="1">
      <alignment horizontal="center" vertical="center"/>
      <protection locked="0"/>
    </xf>
    <xf numFmtId="0" fontId="9" fillId="0" borderId="0" xfId="0" applyFont="1">
      <alignment vertical="center"/>
    </xf>
    <xf numFmtId="38" fontId="0" fillId="0" borderId="0" xfId="1" applyFont="1">
      <alignment vertical="center"/>
    </xf>
    <xf numFmtId="0" fontId="0" fillId="0" borderId="2" xfId="0" applyBorder="1" applyAlignment="1">
      <alignment vertical="center" wrapText="1"/>
    </xf>
    <xf numFmtId="0" fontId="0" fillId="0" borderId="0" xfId="0" applyAlignment="1">
      <alignment horizontal="left" vertical="center"/>
    </xf>
    <xf numFmtId="0" fontId="11" fillId="0" borderId="0" xfId="0" applyFont="1">
      <alignment vertical="center"/>
    </xf>
    <xf numFmtId="3" fontId="0" fillId="0" borderId="1" xfId="0" applyNumberFormat="1" applyBorder="1" applyAlignment="1">
      <alignment horizontal="left" vertical="center"/>
    </xf>
    <xf numFmtId="49" fontId="0" fillId="0" borderId="2" xfId="0" applyNumberFormat="1" applyBorder="1" applyAlignment="1">
      <alignment horizontal="left" vertical="center" wrapText="1"/>
    </xf>
    <xf numFmtId="0" fontId="12" fillId="0" borderId="1" xfId="0" applyFont="1" applyBorder="1">
      <alignment vertical="center"/>
    </xf>
    <xf numFmtId="0" fontId="0" fillId="0" borderId="4" xfId="0" applyBorder="1">
      <alignment vertical="center"/>
    </xf>
    <xf numFmtId="176" fontId="0" fillId="0" borderId="3" xfId="0" applyNumberFormat="1" applyBorder="1" applyAlignment="1">
      <alignment horizontal="left" vertical="center"/>
    </xf>
    <xf numFmtId="3" fontId="0" fillId="0" borderId="3" xfId="0" applyNumberFormat="1" applyBorder="1" applyAlignment="1">
      <alignment horizontal="left" vertical="center"/>
    </xf>
    <xf numFmtId="58" fontId="12" fillId="0" borderId="1" xfId="0" applyNumberFormat="1" applyFont="1" applyBorder="1" applyAlignment="1">
      <alignment horizontal="left" vertical="center"/>
    </xf>
    <xf numFmtId="49" fontId="12" fillId="0" borderId="1" xfId="0" applyNumberFormat="1" applyFont="1" applyBorder="1">
      <alignment vertical="center"/>
    </xf>
    <xf numFmtId="0" fontId="3" fillId="0" borderId="1" xfId="0" applyFont="1" applyBorder="1" applyAlignment="1">
      <alignment horizontal="center" vertical="center" wrapText="1"/>
    </xf>
    <xf numFmtId="0" fontId="13" fillId="0" borderId="0" xfId="0" applyFont="1">
      <alignment vertical="center"/>
    </xf>
    <xf numFmtId="0" fontId="14" fillId="0" borderId="0" xfId="0" applyFont="1" applyAlignment="1">
      <alignment horizontal="justify" vertical="center"/>
    </xf>
    <xf numFmtId="0" fontId="14" fillId="0" borderId="0" xfId="0" applyFont="1" applyAlignment="1">
      <alignment horizontal="right" vertical="center"/>
    </xf>
    <xf numFmtId="0" fontId="14" fillId="0" borderId="0" xfId="0" applyFont="1" applyAlignment="1">
      <alignment horizontal="left" vertical="center" indent="15"/>
    </xf>
    <xf numFmtId="0" fontId="13" fillId="0" borderId="0" xfId="0" applyFont="1" applyAlignment="1">
      <alignment horizontal="left" vertical="center"/>
    </xf>
    <xf numFmtId="0" fontId="13" fillId="0" borderId="0" xfId="0" applyFont="1" applyAlignment="1">
      <alignment horizontal="left" vertical="center" shrinkToFit="1"/>
    </xf>
    <xf numFmtId="0" fontId="14" fillId="0" borderId="0" xfId="0" applyFont="1" applyAlignment="1">
      <alignment horizontal="center" vertical="center"/>
    </xf>
    <xf numFmtId="58" fontId="13" fillId="0" borderId="0" xfId="0" applyNumberFormat="1"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pplyAlignment="1">
      <alignment vertical="center"/>
    </xf>
    <xf numFmtId="0" fontId="13" fillId="0" borderId="0" xfId="0" applyFont="1" applyAlignment="1">
      <alignment horizontal="left" vertical="center"/>
    </xf>
    <xf numFmtId="0" fontId="3" fillId="0" borderId="1" xfId="0" applyFont="1" applyBorder="1" applyAlignment="1">
      <alignment horizontal="center" vertical="center" wrapText="1"/>
    </xf>
    <xf numFmtId="0" fontId="14" fillId="0" borderId="0" xfId="0" applyFont="1" applyAlignment="1">
      <alignment horizontal="center" vertical="center"/>
    </xf>
    <xf numFmtId="58" fontId="13"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shrinkToFit="1"/>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6" fillId="0" borderId="1" xfId="0" applyFont="1" applyBorder="1">
      <alignment vertical="center"/>
    </xf>
    <xf numFmtId="0" fontId="1" fillId="0" borderId="1" xfId="0" applyFont="1" applyBorder="1">
      <alignment vertical="center"/>
    </xf>
    <xf numFmtId="0" fontId="15" fillId="0" borderId="0" xfId="0" applyFont="1" applyAlignment="1">
      <alignment horizontal="center" vertical="center"/>
    </xf>
    <xf numFmtId="0" fontId="1" fillId="2" borderId="1" xfId="0" applyFont="1" applyFill="1" applyBorder="1" applyProtection="1">
      <alignment vertical="center"/>
      <protection locked="0"/>
    </xf>
    <xf numFmtId="177" fontId="1" fillId="3" borderId="1" xfId="0" applyNumberFormat="1" applyFont="1" applyFill="1" applyBorder="1">
      <alignment vertical="center"/>
    </xf>
    <xf numFmtId="0" fontId="1" fillId="0" borderId="0" xfId="0" applyFont="1">
      <alignment vertical="center"/>
    </xf>
    <xf numFmtId="0" fontId="1" fillId="2" borderId="1" xfId="0" applyFont="1" applyFill="1" applyBorder="1" applyAlignment="1" applyProtection="1">
      <alignment horizontal="center" vertical="center"/>
      <protection locked="0"/>
    </xf>
    <xf numFmtId="14" fontId="1" fillId="2" borderId="1" xfId="0" applyNumberFormat="1" applyFont="1" applyFill="1" applyBorder="1" applyAlignment="1" applyProtection="1">
      <alignment horizontal="center" vertical="center"/>
      <protection locked="0"/>
    </xf>
    <xf numFmtId="0" fontId="0" fillId="2" borderId="1" xfId="0" applyFill="1" applyBorder="1" applyAlignment="1" applyProtection="1">
      <alignment horizontal="center" vertical="center" wrapText="1"/>
      <protection locked="0"/>
    </xf>
    <xf numFmtId="3" fontId="1" fillId="2" borderId="1" xfId="1" applyNumberFormat="1" applyFont="1" applyFill="1" applyBorder="1" applyAlignment="1" applyProtection="1">
      <alignment horizontal="center" vertical="center"/>
      <protection locked="0"/>
    </xf>
    <xf numFmtId="3" fontId="1" fillId="2" borderId="1" xfId="0" applyNumberFormat="1" applyFont="1" applyFill="1" applyBorder="1" applyAlignment="1" applyProtection="1">
      <alignment horizontal="center" vertical="center"/>
      <protection locked="0"/>
    </xf>
    <xf numFmtId="3" fontId="7" fillId="2" borderId="1" xfId="1" applyNumberFormat="1" applyFont="1" applyFill="1" applyBorder="1" applyAlignment="1" applyProtection="1">
      <alignment horizontal="center" vertical="center"/>
      <protection locked="0"/>
    </xf>
    <xf numFmtId="3" fontId="7" fillId="2" borderId="1" xfId="0" applyNumberFormat="1"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 fillId="2" borderId="5" xfId="0" applyFont="1" applyFill="1" applyBorder="1" applyProtection="1">
      <alignment vertical="center"/>
      <protection locked="0"/>
    </xf>
    <xf numFmtId="0" fontId="1" fillId="2" borderId="6" xfId="0" applyFont="1" applyFill="1" applyBorder="1" applyProtection="1">
      <alignment vertical="center"/>
      <protection locked="0"/>
    </xf>
    <xf numFmtId="0" fontId="1" fillId="2" borderId="7" xfId="0" applyFont="1" applyFill="1" applyBorder="1" applyProtection="1">
      <alignment vertical="center"/>
      <protection locked="0"/>
    </xf>
    <xf numFmtId="177" fontId="1" fillId="3" borderId="5" xfId="0" applyNumberFormat="1" applyFont="1" applyFill="1" applyBorder="1">
      <alignment vertical="center"/>
    </xf>
    <xf numFmtId="177" fontId="1" fillId="3" borderId="6" xfId="0" applyNumberFormat="1" applyFont="1" applyFill="1" applyBorder="1">
      <alignment vertical="center"/>
    </xf>
    <xf numFmtId="177" fontId="1" fillId="3" borderId="7" xfId="0" applyNumberFormat="1" applyFont="1" applyFill="1" applyBorder="1">
      <alignment vertical="center"/>
    </xf>
    <xf numFmtId="58" fontId="19" fillId="2" borderId="1" xfId="0" applyNumberFormat="1" applyFont="1" applyFill="1" applyBorder="1" applyAlignment="1" applyProtection="1">
      <alignment horizontal="right" vertical="center"/>
      <protection locked="0"/>
    </xf>
    <xf numFmtId="0" fontId="20" fillId="2" borderId="1" xfId="0" applyFont="1" applyFill="1" applyBorder="1" applyAlignment="1" applyProtection="1">
      <alignment horizontal="left" vertical="center" wrapText="1"/>
      <protection locked="0"/>
    </xf>
    <xf numFmtId="58" fontId="21" fillId="2" borderId="1" xfId="0" applyNumberFormat="1" applyFont="1" applyFill="1" applyBorder="1" applyAlignment="1" applyProtection="1">
      <alignment horizontal="center" vertical="center"/>
      <protection locked="0"/>
    </xf>
    <xf numFmtId="0" fontId="21" fillId="2" borderId="1" xfId="0" applyFont="1" applyFill="1" applyBorder="1" applyAlignment="1" applyProtection="1">
      <alignment horizontal="left" vertical="center" wrapText="1"/>
      <protection locked="0"/>
    </xf>
    <xf numFmtId="0" fontId="22" fillId="2" borderId="1" xfId="0" applyFont="1" applyFill="1" applyBorder="1" applyAlignment="1" applyProtection="1">
      <alignment horizontal="left" vertical="center" wrapText="1"/>
      <protection locked="0"/>
    </xf>
    <xf numFmtId="0" fontId="0" fillId="2" borderId="1" xfId="0" applyFill="1" applyBorder="1" applyAlignment="1" applyProtection="1">
      <alignment horizontal="center" vertical="center"/>
      <protection locked="0"/>
    </xf>
    <xf numFmtId="58" fontId="21" fillId="2" borderId="1" xfId="0" applyNumberFormat="1" applyFont="1" applyFill="1" applyBorder="1" applyAlignment="1" applyProtection="1">
      <alignment horizontal="right" vertical="center"/>
      <protection locked="0"/>
    </xf>
    <xf numFmtId="0" fontId="23" fillId="2" borderId="1" xfId="0" applyFont="1" applyFill="1" applyBorder="1" applyAlignment="1" applyProtection="1">
      <alignment vertical="center" wrapText="1"/>
      <protection locked="0"/>
    </xf>
    <xf numFmtId="58" fontId="21" fillId="2" borderId="1" xfId="0" applyNumberFormat="1" applyFont="1" applyFill="1" applyBorder="1" applyProtection="1">
      <alignment vertical="center"/>
      <protection locked="0"/>
    </xf>
    <xf numFmtId="176" fontId="24" fillId="2" borderId="1" xfId="0" applyNumberFormat="1" applyFont="1" applyFill="1" applyBorder="1" applyAlignment="1" applyProtection="1">
      <alignment horizontal="center" vertical="center"/>
      <protection locked="0"/>
    </xf>
    <xf numFmtId="176" fontId="24" fillId="2" borderId="8" xfId="0" applyNumberFormat="1" applyFont="1" applyFill="1" applyBorder="1" applyAlignment="1" applyProtection="1">
      <alignment horizontal="center" vertical="center"/>
      <protection locked="0"/>
    </xf>
    <xf numFmtId="14" fontId="1" fillId="0" borderId="1" xfId="0" applyNumberFormat="1" applyFont="1" applyBorder="1" applyAlignment="1">
      <alignment horizontal="center" vertical="center"/>
    </xf>
    <xf numFmtId="58" fontId="12" fillId="2" borderId="1" xfId="0" applyNumberFormat="1" applyFont="1" applyFill="1" applyBorder="1" applyAlignment="1" applyProtection="1">
      <alignment horizontal="left" vertical="center"/>
      <protection locked="0"/>
    </xf>
    <xf numFmtId="0" fontId="12" fillId="2" borderId="1" xfId="0" applyFont="1" applyFill="1" applyBorder="1" applyProtection="1">
      <alignment vertical="center"/>
      <protection locked="0"/>
    </xf>
    <xf numFmtId="49" fontId="12" fillId="2" borderId="1" xfId="0" applyNumberFormat="1" applyFont="1" applyFill="1" applyBorder="1" applyProtection="1">
      <alignment vertical="center"/>
      <protection locked="0"/>
    </xf>
    <xf numFmtId="0" fontId="0" fillId="2" borderId="1" xfId="0" applyFill="1" applyBorder="1" applyProtection="1">
      <alignment vertical="center"/>
      <protection locked="0"/>
    </xf>
    <xf numFmtId="58" fontId="0" fillId="2" borderId="1" xfId="0" applyNumberFormat="1" applyFill="1" applyBorder="1" applyAlignment="1" applyProtection="1">
      <alignment horizontal="left" vertical="center" wrapText="1"/>
      <protection locked="0"/>
    </xf>
    <xf numFmtId="49" fontId="0" fillId="2" borderId="2" xfId="0" applyNumberFormat="1" applyFill="1" applyBorder="1" applyAlignment="1" applyProtection="1">
      <alignment horizontal="left" vertical="center" wrapText="1"/>
      <protection locked="0"/>
    </xf>
    <xf numFmtId="3" fontId="0" fillId="2" borderId="1" xfId="0" applyNumberFormat="1" applyFill="1" applyBorder="1" applyAlignment="1" applyProtection="1">
      <alignment horizontal="left" vertical="center"/>
      <protection locked="0"/>
    </xf>
    <xf numFmtId="58" fontId="0" fillId="0" borderId="1" xfId="0" applyNumberFormat="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583406</xdr:colOff>
      <xdr:row>2</xdr:row>
      <xdr:rowOff>11907</xdr:rowOff>
    </xdr:from>
    <xdr:to>
      <xdr:col>17</xdr:col>
      <xdr:colOff>479424</xdr:colOff>
      <xdr:row>5</xdr:row>
      <xdr:rowOff>71437</xdr:rowOff>
    </xdr:to>
    <xdr:sp macro="" textlink="">
      <xdr:nvSpPr>
        <xdr:cNvPr id="3" name="テキスト ボックス 2">
          <a:extLst>
            <a:ext uri="{FF2B5EF4-FFF2-40B4-BE49-F238E27FC236}">
              <a16:creationId xmlns:a16="http://schemas.microsoft.com/office/drawing/2014/main" id="{BA7244E0-6997-45AF-B8EF-4F6F459B3C63}"/>
            </a:ext>
          </a:extLst>
        </xdr:cNvPr>
        <xdr:cNvSpPr txBox="1"/>
      </xdr:nvSpPr>
      <xdr:spPr>
        <a:xfrm>
          <a:off x="6548437" y="488157"/>
          <a:ext cx="6111081" cy="77390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入力用①に必要事項を記載することで本様式は自動的に作成されます。</a:t>
          </a:r>
          <a:endParaRPr kumimoji="1" lang="en-US" altLang="ja-JP" sz="1400" b="1">
            <a:solidFill>
              <a:srgbClr val="FF0000"/>
            </a:solidFill>
          </a:endParaRPr>
        </a:p>
        <a:p>
          <a:r>
            <a:rPr kumimoji="1" lang="ja-JP" altLang="en-US" sz="1400" b="1">
              <a:solidFill>
                <a:srgbClr val="FF0000"/>
              </a:solidFill>
            </a:rPr>
            <a:t>入力用①に必要事項記入後、本様式を市に提出してください。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38100</xdr:rowOff>
    </xdr:from>
    <xdr:to>
      <xdr:col>3</xdr:col>
      <xdr:colOff>2203449</xdr:colOff>
      <xdr:row>1</xdr:row>
      <xdr:rowOff>502708</xdr:rowOff>
    </xdr:to>
    <xdr:sp macro="" textlink="">
      <xdr:nvSpPr>
        <xdr:cNvPr id="2" name="テキスト ボックス 1">
          <a:extLst>
            <a:ext uri="{FF2B5EF4-FFF2-40B4-BE49-F238E27FC236}">
              <a16:creationId xmlns:a16="http://schemas.microsoft.com/office/drawing/2014/main" id="{CA30BE36-44D4-07BA-1572-FFED671E564B}"/>
            </a:ext>
          </a:extLst>
        </xdr:cNvPr>
        <xdr:cNvSpPr txBox="1"/>
      </xdr:nvSpPr>
      <xdr:spPr>
        <a:xfrm>
          <a:off x="38100" y="38100"/>
          <a:ext cx="8851899" cy="702733"/>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rPr>
            <a:t>本シートを入力して作成される「様式</a:t>
          </a:r>
          <a:r>
            <a:rPr kumimoji="1" lang="en-US" altLang="ja-JP" sz="1200" b="1">
              <a:solidFill>
                <a:srgbClr val="FF0000"/>
              </a:solidFill>
            </a:rPr>
            <a:t>5(</a:t>
          </a:r>
          <a:r>
            <a:rPr kumimoji="1" lang="ja-JP" altLang="en-US" sz="1200" b="1">
              <a:solidFill>
                <a:srgbClr val="FF0000"/>
              </a:solidFill>
            </a:rPr>
            <a:t>実績報告書</a:t>
          </a:r>
          <a:r>
            <a:rPr kumimoji="1" lang="en-US" altLang="ja-JP" sz="1200" b="1">
              <a:solidFill>
                <a:srgbClr val="FF0000"/>
              </a:solidFill>
            </a:rPr>
            <a:t>)</a:t>
          </a:r>
          <a:r>
            <a:rPr kumimoji="1" lang="ja-JP" altLang="en-US" sz="1200" b="1">
              <a:solidFill>
                <a:srgbClr val="FF0000"/>
              </a:solidFill>
            </a:rPr>
            <a:t>」を市に提出してください。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42333</xdr:rowOff>
    </xdr:from>
    <xdr:to>
      <xdr:col>5</xdr:col>
      <xdr:colOff>1188509</xdr:colOff>
      <xdr:row>0</xdr:row>
      <xdr:rowOff>421217</xdr:rowOff>
    </xdr:to>
    <xdr:sp macro="" textlink="">
      <xdr:nvSpPr>
        <xdr:cNvPr id="4" name="テキスト ボックス 3">
          <a:extLst>
            <a:ext uri="{FF2B5EF4-FFF2-40B4-BE49-F238E27FC236}">
              <a16:creationId xmlns:a16="http://schemas.microsoft.com/office/drawing/2014/main" id="{54A885D3-55E4-4DF5-A1A2-8E5C66D26C6B}"/>
            </a:ext>
          </a:extLst>
        </xdr:cNvPr>
        <xdr:cNvSpPr txBox="1"/>
      </xdr:nvSpPr>
      <xdr:spPr>
        <a:xfrm>
          <a:off x="0" y="42333"/>
          <a:ext cx="5760509" cy="378884"/>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事業計画書に変更がある場合のみ提出（支援従業員</a:t>
          </a:r>
          <a:r>
            <a:rPr kumimoji="1" lang="en-US" altLang="ja-JP" sz="1400" b="1">
              <a:solidFill>
                <a:srgbClr val="FF0000"/>
              </a:solidFill>
            </a:rPr>
            <a:t>5</a:t>
          </a:r>
          <a:r>
            <a:rPr kumimoji="1" lang="ja-JP" altLang="en-US" sz="1400" b="1">
              <a:solidFill>
                <a:srgbClr val="FF0000"/>
              </a:solidFill>
            </a:rPr>
            <a:t>人以内）</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49740</xdr:colOff>
      <xdr:row>0</xdr:row>
      <xdr:rowOff>122767</xdr:rowOff>
    </xdr:from>
    <xdr:to>
      <xdr:col>5</xdr:col>
      <xdr:colOff>1238249</xdr:colOff>
      <xdr:row>0</xdr:row>
      <xdr:rowOff>501651</xdr:rowOff>
    </xdr:to>
    <xdr:sp macro="" textlink="">
      <xdr:nvSpPr>
        <xdr:cNvPr id="3" name="テキスト ボックス 2">
          <a:extLst>
            <a:ext uri="{FF2B5EF4-FFF2-40B4-BE49-F238E27FC236}">
              <a16:creationId xmlns:a16="http://schemas.microsoft.com/office/drawing/2014/main" id="{8A138836-5AA2-44C0-BAE4-FA1962413C9A}"/>
            </a:ext>
          </a:extLst>
        </xdr:cNvPr>
        <xdr:cNvSpPr txBox="1"/>
      </xdr:nvSpPr>
      <xdr:spPr>
        <a:xfrm>
          <a:off x="49740" y="122767"/>
          <a:ext cx="5760509" cy="378884"/>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事業計画書に変更がある場合のみ提出（支援従業員</a:t>
          </a:r>
          <a:r>
            <a:rPr kumimoji="1" lang="en-US" altLang="ja-JP" sz="1400" b="1">
              <a:solidFill>
                <a:srgbClr val="FF0000"/>
              </a:solidFill>
            </a:rPr>
            <a:t>5</a:t>
          </a:r>
          <a:r>
            <a:rPr kumimoji="1" lang="ja-JP" altLang="en-US" sz="1400" b="1">
              <a:solidFill>
                <a:srgbClr val="FF0000"/>
              </a:solidFill>
            </a:rPr>
            <a:t>人以上）</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1220258</xdr:colOff>
      <xdr:row>16</xdr:row>
      <xdr:rowOff>109009</xdr:rowOff>
    </xdr:from>
    <xdr:to>
      <xdr:col>7</xdr:col>
      <xdr:colOff>338667</xdr:colOff>
      <xdr:row>19</xdr:row>
      <xdr:rowOff>42334</xdr:rowOff>
    </xdr:to>
    <xdr:sp macro="" textlink="">
      <xdr:nvSpPr>
        <xdr:cNvPr id="3" name="下矢印 2">
          <a:extLst>
            <a:ext uri="{FF2B5EF4-FFF2-40B4-BE49-F238E27FC236}">
              <a16:creationId xmlns:a16="http://schemas.microsoft.com/office/drawing/2014/main" id="{65053CB7-E58B-448F-A344-1D720685CF6F}"/>
            </a:ext>
          </a:extLst>
        </xdr:cNvPr>
        <xdr:cNvSpPr/>
      </xdr:nvSpPr>
      <xdr:spPr>
        <a:xfrm>
          <a:off x="7232438" y="6130714"/>
          <a:ext cx="360469" cy="655320"/>
        </a:xfrm>
        <a:prstGeom prst="downArrow">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150277</xdr:colOff>
      <xdr:row>16</xdr:row>
      <xdr:rowOff>120650</xdr:rowOff>
    </xdr:from>
    <xdr:to>
      <xdr:col>8</xdr:col>
      <xdr:colOff>510111</xdr:colOff>
      <xdr:row>19</xdr:row>
      <xdr:rowOff>57150</xdr:rowOff>
    </xdr:to>
    <xdr:sp macro="" textlink="">
      <xdr:nvSpPr>
        <xdr:cNvPr id="4" name="下矢印 3">
          <a:extLst>
            <a:ext uri="{FF2B5EF4-FFF2-40B4-BE49-F238E27FC236}">
              <a16:creationId xmlns:a16="http://schemas.microsoft.com/office/drawing/2014/main" id="{FBACDF19-6A80-41F3-9FE6-00B6F2BBA538}"/>
            </a:ext>
          </a:extLst>
        </xdr:cNvPr>
        <xdr:cNvSpPr/>
      </xdr:nvSpPr>
      <xdr:spPr>
        <a:xfrm>
          <a:off x="8357017" y="6138545"/>
          <a:ext cx="363644" cy="666115"/>
        </a:xfrm>
        <a:prstGeom prst="downArrow">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504825</xdr:colOff>
      <xdr:row>19</xdr:row>
      <xdr:rowOff>60323</xdr:rowOff>
    </xdr:from>
    <xdr:to>
      <xdr:col>7</xdr:col>
      <xdr:colOff>525992</xdr:colOff>
      <xdr:row>23</xdr:row>
      <xdr:rowOff>110067</xdr:rowOff>
    </xdr:to>
    <xdr:sp macro="" textlink="">
      <xdr:nvSpPr>
        <xdr:cNvPr id="5" name="正方形/長方形 4">
          <a:extLst>
            <a:ext uri="{FF2B5EF4-FFF2-40B4-BE49-F238E27FC236}">
              <a16:creationId xmlns:a16="http://schemas.microsoft.com/office/drawing/2014/main" id="{6BFF8FD4-EF1B-48C1-967B-C2CC19C276A9}"/>
            </a:ext>
          </a:extLst>
        </xdr:cNvPr>
        <xdr:cNvSpPr/>
      </xdr:nvSpPr>
      <xdr:spPr>
        <a:xfrm>
          <a:off x="6515100" y="6807833"/>
          <a:ext cx="1267037" cy="990814"/>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交付申請書の</a:t>
          </a:r>
          <a:endParaRPr kumimoji="1" lang="en-US" altLang="ja-JP" sz="1200">
            <a:solidFill>
              <a:sysClr val="windowText" lastClr="000000"/>
            </a:solidFill>
          </a:endParaRPr>
        </a:p>
        <a:p>
          <a:pPr algn="l"/>
          <a:r>
            <a:rPr kumimoji="1" lang="ja-JP" altLang="en-US" sz="1200">
              <a:solidFill>
                <a:sysClr val="windowText" lastClr="000000"/>
              </a:solidFill>
            </a:rPr>
            <a:t>補助対象経費の総額と一致</a:t>
          </a:r>
        </a:p>
      </xdr:txBody>
    </xdr:sp>
    <xdr:clientData/>
  </xdr:twoCellAnchor>
  <xdr:twoCellAnchor>
    <xdr:from>
      <xdr:col>7</xdr:col>
      <xdr:colOff>717548</xdr:colOff>
      <xdr:row>19</xdr:row>
      <xdr:rowOff>85722</xdr:rowOff>
    </xdr:from>
    <xdr:to>
      <xdr:col>8</xdr:col>
      <xdr:colOff>940644</xdr:colOff>
      <xdr:row>23</xdr:row>
      <xdr:rowOff>135466</xdr:rowOff>
    </xdr:to>
    <xdr:sp macro="" textlink="">
      <xdr:nvSpPr>
        <xdr:cNvPr id="6" name="正方形/長方形 5">
          <a:extLst>
            <a:ext uri="{FF2B5EF4-FFF2-40B4-BE49-F238E27FC236}">
              <a16:creationId xmlns:a16="http://schemas.microsoft.com/office/drawing/2014/main" id="{82AF1E89-16B7-4725-88A8-2649334BAE61}"/>
            </a:ext>
          </a:extLst>
        </xdr:cNvPr>
        <xdr:cNvSpPr/>
      </xdr:nvSpPr>
      <xdr:spPr>
        <a:xfrm>
          <a:off x="7973693" y="6827517"/>
          <a:ext cx="1175596" cy="1000339"/>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交付申請書の</a:t>
          </a:r>
          <a:endParaRPr kumimoji="1" lang="en-US" altLang="ja-JP" sz="1200">
            <a:solidFill>
              <a:sysClr val="windowText" lastClr="000000"/>
            </a:solidFill>
          </a:endParaRPr>
        </a:p>
        <a:p>
          <a:pPr algn="l"/>
          <a:r>
            <a:rPr kumimoji="1" lang="ja-JP" altLang="en-US" sz="1200">
              <a:solidFill>
                <a:sysClr val="windowText" lastClr="000000"/>
              </a:solidFill>
            </a:rPr>
            <a:t>補助金交付申請額と一致</a:t>
          </a:r>
        </a:p>
      </xdr:txBody>
    </xdr:sp>
    <xdr:clientData/>
  </xdr:twoCellAnchor>
  <xdr:twoCellAnchor>
    <xdr:from>
      <xdr:col>9</xdr:col>
      <xdr:colOff>95251</xdr:colOff>
      <xdr:row>6</xdr:row>
      <xdr:rowOff>54427</xdr:rowOff>
    </xdr:from>
    <xdr:to>
      <xdr:col>22</xdr:col>
      <xdr:colOff>632520</xdr:colOff>
      <xdr:row>20</xdr:row>
      <xdr:rowOff>84876</xdr:rowOff>
    </xdr:to>
    <xdr:sp macro="" textlink="">
      <xdr:nvSpPr>
        <xdr:cNvPr id="10" name="正方形/長方形 9">
          <a:extLst>
            <a:ext uri="{FF2B5EF4-FFF2-40B4-BE49-F238E27FC236}">
              <a16:creationId xmlns:a16="http://schemas.microsoft.com/office/drawing/2014/main" id="{8548C262-5DEB-4D2E-A37C-A7B8AD9C6E45}"/>
            </a:ext>
          </a:extLst>
        </xdr:cNvPr>
        <xdr:cNvSpPr/>
      </xdr:nvSpPr>
      <xdr:spPr>
        <a:xfrm>
          <a:off x="9239251" y="2585356"/>
          <a:ext cx="9381912" cy="4466377"/>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u="none">
              <a:solidFill>
                <a:sysClr val="windowText" lastClr="000000"/>
              </a:solidFill>
            </a:rPr>
            <a:t>（例１）従業員返還額の</a:t>
          </a:r>
          <a:r>
            <a:rPr kumimoji="1" lang="ja-JP" altLang="en-US" sz="1050" b="1" u="sng">
              <a:solidFill>
                <a:sysClr val="windowText" lastClr="000000"/>
              </a:solidFill>
            </a:rPr>
            <a:t>全額を支援</a:t>
          </a:r>
          <a:r>
            <a:rPr kumimoji="1" lang="ja-JP" altLang="en-US" sz="1050" b="1" u="none">
              <a:solidFill>
                <a:sysClr val="windowText" lastClr="000000"/>
              </a:solidFill>
            </a:rPr>
            <a:t>する場合</a:t>
          </a:r>
          <a:endParaRPr kumimoji="1" lang="en-US" altLang="ja-JP" sz="1050" b="1" u="none">
            <a:solidFill>
              <a:sysClr val="windowText" lastClr="000000"/>
            </a:solidFill>
          </a:endParaRPr>
        </a:p>
        <a:p>
          <a:pPr algn="l"/>
          <a:r>
            <a:rPr kumimoji="1" lang="ja-JP" altLang="en-US" sz="1050">
              <a:solidFill>
                <a:sysClr val="windowText" lastClr="000000"/>
              </a:solidFill>
            </a:rPr>
            <a:t>従業員</a:t>
          </a:r>
          <a:r>
            <a:rPr kumimoji="1" lang="en-US" altLang="ja-JP" sz="1050">
              <a:solidFill>
                <a:sysClr val="windowText" lastClr="000000"/>
              </a:solidFill>
            </a:rPr>
            <a:t>A</a:t>
          </a:r>
          <a:r>
            <a:rPr kumimoji="1" lang="ja-JP" altLang="en-US" sz="1050">
              <a:solidFill>
                <a:sysClr val="windowText" lastClr="000000"/>
              </a:solidFill>
            </a:rPr>
            <a:t>さん：年間返済額</a:t>
          </a:r>
          <a:r>
            <a:rPr kumimoji="1" lang="en-US" altLang="ja-JP" sz="1050">
              <a:solidFill>
                <a:sysClr val="windowText" lastClr="000000"/>
              </a:solidFill>
            </a:rPr>
            <a:t>24</a:t>
          </a:r>
          <a:r>
            <a:rPr kumimoji="1" lang="ja-JP" altLang="en-US" sz="1050">
              <a:solidFill>
                <a:sysClr val="windowText" lastClr="000000"/>
              </a:solidFill>
            </a:rPr>
            <a:t>万円（①補助対象は</a:t>
          </a:r>
          <a:r>
            <a:rPr kumimoji="1" lang="en-US" altLang="ja-JP" sz="1050">
              <a:solidFill>
                <a:sysClr val="windowText" lastClr="000000"/>
              </a:solidFill>
            </a:rPr>
            <a:t>1/2</a:t>
          </a:r>
          <a:r>
            <a:rPr kumimoji="1" lang="ja-JP" altLang="en-US" sz="1050">
              <a:solidFill>
                <a:sysClr val="windowText" lastClr="000000"/>
              </a:solidFill>
            </a:rPr>
            <a:t>の</a:t>
          </a:r>
          <a:r>
            <a:rPr kumimoji="1" lang="en-US" altLang="ja-JP" sz="1050">
              <a:solidFill>
                <a:sysClr val="windowText" lastClr="000000"/>
              </a:solidFill>
            </a:rPr>
            <a:t>12</a:t>
          </a:r>
          <a:r>
            <a:rPr kumimoji="1" lang="ja-JP" altLang="en-US" sz="1050">
              <a:solidFill>
                <a:sysClr val="windowText" lastClr="000000"/>
              </a:solidFill>
            </a:rPr>
            <a:t>万円）、企業支援</a:t>
          </a:r>
          <a:r>
            <a:rPr kumimoji="1" lang="en-US" altLang="ja-JP" sz="1050">
              <a:solidFill>
                <a:sysClr val="windowText" lastClr="000000"/>
              </a:solidFill>
            </a:rPr>
            <a:t>24</a:t>
          </a:r>
          <a:r>
            <a:rPr kumimoji="1" lang="ja-JP" altLang="en-US" sz="1050">
              <a:solidFill>
                <a:sysClr val="windowText" lastClr="000000"/>
              </a:solidFill>
            </a:rPr>
            <a:t>万円②　→　①</a:t>
          </a:r>
          <a:r>
            <a:rPr kumimoji="1" lang="en-US" altLang="ja-JP" sz="1050">
              <a:solidFill>
                <a:sysClr val="windowText" lastClr="000000"/>
              </a:solidFill>
            </a:rPr>
            <a:t>12</a:t>
          </a:r>
          <a:r>
            <a:rPr kumimoji="1" lang="ja-JP" altLang="en-US" sz="1050">
              <a:solidFill>
                <a:sysClr val="windowText" lastClr="000000"/>
              </a:solidFill>
            </a:rPr>
            <a:t>万円と②</a:t>
          </a:r>
          <a:r>
            <a:rPr kumimoji="1" lang="en-US" altLang="ja-JP" sz="1050">
              <a:solidFill>
                <a:sysClr val="windowText" lastClr="000000"/>
              </a:solidFill>
            </a:rPr>
            <a:t>24</a:t>
          </a:r>
          <a:r>
            <a:rPr kumimoji="1" lang="ja-JP" altLang="en-US" sz="1050">
              <a:solidFill>
                <a:sysClr val="windowText" lastClr="000000"/>
              </a:solidFill>
            </a:rPr>
            <a:t>万円を比較すると①が低くなるため、①にさらに</a:t>
          </a:r>
          <a:r>
            <a:rPr kumimoji="1" lang="en-US" altLang="ja-JP" sz="1050">
              <a:solidFill>
                <a:sysClr val="windowText" lastClr="000000"/>
              </a:solidFill>
            </a:rPr>
            <a:t>1/4</a:t>
          </a:r>
          <a:r>
            <a:rPr kumimoji="1" lang="ja-JP" altLang="en-US" sz="1050">
              <a:solidFill>
                <a:sysClr val="windowText" lastClr="000000"/>
              </a:solidFill>
            </a:rPr>
            <a:t>をかけた</a:t>
          </a:r>
          <a:r>
            <a:rPr kumimoji="1" lang="en-US" altLang="ja-JP" sz="1050">
              <a:solidFill>
                <a:sysClr val="windowText" lastClr="000000"/>
              </a:solidFill>
            </a:rPr>
            <a:t>3</a:t>
          </a:r>
          <a:r>
            <a:rPr kumimoji="1" lang="ja-JP" altLang="en-US" sz="1050">
              <a:solidFill>
                <a:sysClr val="windowText" lastClr="000000"/>
              </a:solidFill>
            </a:rPr>
            <a:t>万円③が算出され、③と上限</a:t>
          </a:r>
          <a:r>
            <a:rPr kumimoji="1" lang="en-US" altLang="ja-JP" sz="1050">
              <a:solidFill>
                <a:sysClr val="windowText" lastClr="000000"/>
              </a:solidFill>
            </a:rPr>
            <a:t>4.5</a:t>
          </a:r>
          <a:r>
            <a:rPr kumimoji="1" lang="ja-JP" altLang="en-US" sz="1050">
              <a:solidFill>
                <a:sysClr val="windowText" lastClr="000000"/>
              </a:solidFill>
            </a:rPr>
            <a:t>万円を比較すると③の方が低くなるため、</a:t>
          </a:r>
          <a:r>
            <a:rPr kumimoji="1" lang="en-US" altLang="ja-JP" sz="1050">
              <a:solidFill>
                <a:sysClr val="windowText" lastClr="000000"/>
              </a:solidFill>
            </a:rPr>
            <a:t>3</a:t>
          </a:r>
          <a:r>
            <a:rPr kumimoji="1" lang="ja-JP" altLang="en-US" sz="1050">
              <a:solidFill>
                <a:sysClr val="windowText" lastClr="000000"/>
              </a:solidFill>
            </a:rPr>
            <a:t>万円が市の補助となる。</a:t>
          </a:r>
          <a:endParaRPr kumimoji="1" lang="en-US" altLang="ja-JP" sz="1050">
            <a:solidFill>
              <a:sysClr val="windowText" lastClr="000000"/>
            </a:solidFill>
          </a:endParaRPr>
        </a:p>
        <a:p>
          <a:pPr algn="l"/>
          <a:r>
            <a:rPr kumimoji="1" lang="ja-JP" altLang="en-US" sz="1050">
              <a:solidFill>
                <a:sysClr val="windowText" lastClr="000000"/>
              </a:solidFill>
            </a:rPr>
            <a:t>（認証企業の場合は、①に</a:t>
          </a:r>
          <a:r>
            <a:rPr kumimoji="1" lang="en-US" altLang="ja-JP" sz="1050">
              <a:solidFill>
                <a:sysClr val="windowText" lastClr="000000"/>
              </a:solidFill>
            </a:rPr>
            <a:t>3/8</a:t>
          </a:r>
          <a:r>
            <a:rPr kumimoji="1" lang="ja-JP" altLang="en-US" sz="1050">
              <a:solidFill>
                <a:sysClr val="windowText" lastClr="000000"/>
              </a:solidFill>
            </a:rPr>
            <a:t>をかけた</a:t>
          </a:r>
          <a:r>
            <a:rPr kumimoji="1" lang="en-US" altLang="ja-JP" sz="1050">
              <a:solidFill>
                <a:sysClr val="windowText" lastClr="000000"/>
              </a:solidFill>
            </a:rPr>
            <a:t>4.5</a:t>
          </a:r>
          <a:r>
            <a:rPr kumimoji="1" lang="ja-JP" altLang="en-US" sz="1050">
              <a:solidFill>
                <a:sysClr val="windowText" lastClr="000000"/>
              </a:solidFill>
            </a:rPr>
            <a:t>万円③と上限額</a:t>
          </a:r>
          <a:r>
            <a:rPr kumimoji="1" lang="en-US" altLang="ja-JP" sz="1050">
              <a:solidFill>
                <a:sysClr val="windowText" lastClr="000000"/>
              </a:solidFill>
            </a:rPr>
            <a:t>6.75</a:t>
          </a:r>
          <a:r>
            <a:rPr kumimoji="1" lang="ja-JP" altLang="en-US" sz="1050">
              <a:solidFill>
                <a:sysClr val="windowText" lastClr="000000"/>
              </a:solidFill>
            </a:rPr>
            <a:t>万円を比較し、</a:t>
          </a:r>
          <a:r>
            <a:rPr kumimoji="1" lang="en-US" altLang="ja-JP" sz="1050">
              <a:solidFill>
                <a:sysClr val="windowText" lastClr="000000"/>
              </a:solidFill>
            </a:rPr>
            <a:t>4.5</a:t>
          </a:r>
          <a:r>
            <a:rPr kumimoji="1" lang="ja-JP" altLang="en-US" sz="1050">
              <a:solidFill>
                <a:sysClr val="windowText" lastClr="000000"/>
              </a:solidFill>
            </a:rPr>
            <a:t>万円が市の補助となる。）</a:t>
          </a:r>
          <a:endParaRPr kumimoji="1" lang="en-US" altLang="ja-JP" sz="1050">
            <a:solidFill>
              <a:sysClr val="windowText" lastClr="000000"/>
            </a:solidFill>
          </a:endParaRPr>
        </a:p>
        <a:p>
          <a:endParaRPr lang="ja-JP" altLang="ja-JP" sz="1050">
            <a:solidFill>
              <a:sysClr val="windowText" lastClr="000000"/>
            </a:solidFill>
            <a:effectLst/>
          </a:endParaRPr>
        </a:p>
        <a:p>
          <a:r>
            <a:rPr kumimoji="1" lang="ja-JP" altLang="en-US" sz="1050" b="1" u="none">
              <a:solidFill>
                <a:sysClr val="windowText" lastClr="000000"/>
              </a:solidFill>
              <a:effectLst/>
              <a:latin typeface="+mn-lt"/>
              <a:ea typeface="+mn-ea"/>
              <a:cs typeface="+mn-cs"/>
            </a:rPr>
            <a:t>（例２）従業員返還額の</a:t>
          </a:r>
          <a:r>
            <a:rPr kumimoji="1" lang="ja-JP" altLang="en-US" sz="1050" b="1" u="sng">
              <a:solidFill>
                <a:sysClr val="windowText" lastClr="000000"/>
              </a:solidFill>
              <a:effectLst/>
              <a:latin typeface="+mn-lt"/>
              <a:ea typeface="+mn-ea"/>
              <a:cs typeface="+mn-cs"/>
            </a:rPr>
            <a:t>半額を支援</a:t>
          </a:r>
          <a:r>
            <a:rPr kumimoji="1" lang="ja-JP" altLang="en-US" sz="1050" b="1" u="none">
              <a:solidFill>
                <a:sysClr val="windowText" lastClr="000000"/>
              </a:solidFill>
              <a:effectLst/>
              <a:latin typeface="+mn-lt"/>
              <a:ea typeface="+mn-ea"/>
              <a:cs typeface="+mn-cs"/>
            </a:rPr>
            <a:t>する場合</a:t>
          </a:r>
          <a:endParaRPr kumimoji="1" lang="en-US" altLang="ja-JP" sz="1050" b="1" u="none">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従業員</a:t>
          </a:r>
          <a:r>
            <a:rPr kumimoji="1" lang="en-US" altLang="ja-JP" sz="1100">
              <a:solidFill>
                <a:sysClr val="windowText" lastClr="000000"/>
              </a:solidFill>
              <a:effectLst/>
              <a:latin typeface="+mn-lt"/>
              <a:ea typeface="+mn-ea"/>
              <a:cs typeface="+mn-cs"/>
            </a:rPr>
            <a:t>B</a:t>
          </a:r>
          <a:r>
            <a:rPr kumimoji="1" lang="ja-JP" altLang="ja-JP" sz="1100">
              <a:solidFill>
                <a:sysClr val="windowText" lastClr="000000"/>
              </a:solidFill>
              <a:effectLst/>
              <a:latin typeface="+mn-lt"/>
              <a:ea typeface="+mn-ea"/>
              <a:cs typeface="+mn-cs"/>
            </a:rPr>
            <a:t>さん：年間返済額</a:t>
          </a:r>
          <a:r>
            <a:rPr kumimoji="1" lang="en-US" altLang="ja-JP" sz="1100">
              <a:solidFill>
                <a:sysClr val="windowText" lastClr="000000"/>
              </a:solidFill>
              <a:effectLst/>
              <a:latin typeface="+mn-lt"/>
              <a:ea typeface="+mn-ea"/>
              <a:cs typeface="+mn-cs"/>
            </a:rPr>
            <a:t>36</a:t>
          </a:r>
          <a:r>
            <a:rPr kumimoji="1" lang="ja-JP" altLang="ja-JP" sz="1100">
              <a:solidFill>
                <a:sysClr val="windowText" lastClr="000000"/>
              </a:solidFill>
              <a:effectLst/>
              <a:latin typeface="+mn-lt"/>
              <a:ea typeface="+mn-ea"/>
              <a:cs typeface="+mn-cs"/>
            </a:rPr>
            <a:t>万円（①補助対象は</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18</a:t>
          </a:r>
          <a:r>
            <a:rPr kumimoji="1" lang="ja-JP" altLang="ja-JP" sz="1100">
              <a:solidFill>
                <a:sysClr val="windowText" lastClr="000000"/>
              </a:solidFill>
              <a:effectLst/>
              <a:latin typeface="+mn-lt"/>
              <a:ea typeface="+mn-ea"/>
              <a:cs typeface="+mn-cs"/>
            </a:rPr>
            <a:t>万円）、企業支援</a:t>
          </a:r>
          <a:r>
            <a:rPr kumimoji="1" lang="en-US" altLang="ja-JP" sz="1100">
              <a:solidFill>
                <a:sysClr val="windowText" lastClr="000000"/>
              </a:solidFill>
              <a:effectLst/>
              <a:latin typeface="+mn-lt"/>
              <a:ea typeface="+mn-ea"/>
              <a:cs typeface="+mn-cs"/>
            </a:rPr>
            <a:t>18</a:t>
          </a:r>
          <a:r>
            <a:rPr kumimoji="1" lang="ja-JP" altLang="ja-JP" sz="1100">
              <a:solidFill>
                <a:sysClr val="windowText" lastClr="000000"/>
              </a:solidFill>
              <a:effectLst/>
              <a:latin typeface="+mn-lt"/>
              <a:ea typeface="+mn-ea"/>
              <a:cs typeface="+mn-cs"/>
            </a:rPr>
            <a:t>万円②　→　①</a:t>
          </a:r>
          <a:r>
            <a:rPr kumimoji="1" lang="en-US" altLang="ja-JP" sz="1100">
              <a:solidFill>
                <a:sysClr val="windowText" lastClr="000000"/>
              </a:solidFill>
              <a:effectLst/>
              <a:latin typeface="+mn-lt"/>
              <a:ea typeface="+mn-ea"/>
              <a:cs typeface="+mn-cs"/>
            </a:rPr>
            <a:t>18</a:t>
          </a:r>
          <a:r>
            <a:rPr kumimoji="1" lang="ja-JP" altLang="ja-JP" sz="1100">
              <a:solidFill>
                <a:sysClr val="windowText" lastClr="000000"/>
              </a:solidFill>
              <a:effectLst/>
              <a:latin typeface="+mn-lt"/>
              <a:ea typeface="+mn-ea"/>
              <a:cs typeface="+mn-cs"/>
            </a:rPr>
            <a:t>万円と②</a:t>
          </a:r>
          <a:r>
            <a:rPr kumimoji="1" lang="en-US" altLang="ja-JP" sz="1100">
              <a:solidFill>
                <a:sysClr val="windowText" lastClr="000000"/>
              </a:solidFill>
              <a:effectLst/>
              <a:latin typeface="+mn-lt"/>
              <a:ea typeface="+mn-ea"/>
              <a:cs typeface="+mn-cs"/>
            </a:rPr>
            <a:t>18</a:t>
          </a:r>
          <a:r>
            <a:rPr kumimoji="1" lang="ja-JP" altLang="ja-JP" sz="1100">
              <a:solidFill>
                <a:sysClr val="windowText" lastClr="000000"/>
              </a:solidFill>
              <a:effectLst/>
              <a:latin typeface="+mn-lt"/>
              <a:ea typeface="+mn-ea"/>
              <a:cs typeface="+mn-cs"/>
            </a:rPr>
            <a:t>万円を比較すると</a:t>
          </a:r>
          <a:r>
            <a:rPr kumimoji="1" lang="ja-JP" altLang="en-US" sz="1100">
              <a:solidFill>
                <a:sysClr val="windowText" lastClr="000000"/>
              </a:solidFill>
              <a:effectLst/>
              <a:latin typeface="+mn-lt"/>
              <a:ea typeface="+mn-ea"/>
              <a:cs typeface="+mn-cs"/>
            </a:rPr>
            <a:t>同額の</a:t>
          </a:r>
          <a:r>
            <a:rPr kumimoji="1" lang="ja-JP" altLang="ja-JP" sz="1100">
              <a:solidFill>
                <a:sysClr val="windowText" lastClr="000000"/>
              </a:solidFill>
              <a:effectLst/>
              <a:latin typeface="+mn-lt"/>
              <a:ea typeface="+mn-ea"/>
              <a:cs typeface="+mn-cs"/>
            </a:rPr>
            <a:t>ため、</a:t>
          </a:r>
          <a:r>
            <a:rPr kumimoji="1" lang="en-US" altLang="ja-JP" sz="1100">
              <a:solidFill>
                <a:sysClr val="windowText" lastClr="000000"/>
              </a:solidFill>
              <a:effectLst/>
              <a:latin typeface="+mn-lt"/>
              <a:ea typeface="+mn-ea"/>
              <a:cs typeface="+mn-cs"/>
            </a:rPr>
            <a:t>18</a:t>
          </a:r>
          <a:r>
            <a:rPr kumimoji="1" lang="ja-JP" altLang="en-US" sz="1100">
              <a:solidFill>
                <a:sysClr val="windowText" lastClr="000000"/>
              </a:solidFill>
              <a:effectLst/>
              <a:latin typeface="+mn-lt"/>
              <a:ea typeface="+mn-ea"/>
              <a:cs typeface="+mn-cs"/>
            </a:rPr>
            <a:t>万円</a:t>
          </a:r>
          <a:r>
            <a:rPr kumimoji="1" lang="ja-JP" altLang="ja-JP" sz="1100">
              <a:solidFill>
                <a:sysClr val="windowText" lastClr="000000"/>
              </a:solidFill>
              <a:effectLst/>
              <a:latin typeface="+mn-lt"/>
              <a:ea typeface="+mn-ea"/>
              <a:cs typeface="+mn-cs"/>
            </a:rPr>
            <a:t>にさらに</a:t>
          </a:r>
          <a:r>
            <a:rPr kumimoji="1" lang="en-US" altLang="ja-JP" sz="1100">
              <a:solidFill>
                <a:sysClr val="windowText" lastClr="000000"/>
              </a:solidFill>
              <a:effectLst/>
              <a:latin typeface="+mn-lt"/>
              <a:ea typeface="+mn-ea"/>
              <a:cs typeface="+mn-cs"/>
            </a:rPr>
            <a:t>1/4</a:t>
          </a:r>
          <a:r>
            <a:rPr kumimoji="1" lang="ja-JP" altLang="ja-JP" sz="1100">
              <a:solidFill>
                <a:sysClr val="windowText" lastClr="000000"/>
              </a:solidFill>
              <a:effectLst/>
              <a:latin typeface="+mn-lt"/>
              <a:ea typeface="+mn-ea"/>
              <a:cs typeface="+mn-cs"/>
            </a:rPr>
            <a:t>をかけた</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万円③が算出され、③と上限</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万円を比較すると</a:t>
          </a:r>
          <a:r>
            <a:rPr kumimoji="1" lang="ja-JP" altLang="en-US" sz="1100">
              <a:solidFill>
                <a:sysClr val="windowText" lastClr="000000"/>
              </a:solidFill>
              <a:effectLst/>
              <a:latin typeface="+mn-lt"/>
              <a:ea typeface="+mn-ea"/>
              <a:cs typeface="+mn-cs"/>
            </a:rPr>
            <a:t>同額の</a:t>
          </a:r>
          <a:r>
            <a:rPr kumimoji="1" lang="ja-JP" altLang="ja-JP" sz="1100">
              <a:solidFill>
                <a:sysClr val="windowText" lastClr="000000"/>
              </a:solidFill>
              <a:effectLst/>
              <a:latin typeface="+mn-lt"/>
              <a:ea typeface="+mn-ea"/>
              <a:cs typeface="+mn-cs"/>
            </a:rPr>
            <a:t>ため、</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万円が市の補助となる。</a:t>
          </a:r>
          <a:endParaRPr lang="ja-JP" altLang="ja-JP" sz="1050">
            <a:solidFill>
              <a:sysClr val="windowText" lastClr="000000"/>
            </a:solidFill>
            <a:effectLst/>
          </a:endParaRPr>
        </a:p>
        <a:p>
          <a:r>
            <a:rPr kumimoji="1" lang="ja-JP" altLang="ja-JP" sz="1100">
              <a:solidFill>
                <a:sysClr val="windowText" lastClr="000000"/>
              </a:solidFill>
              <a:effectLst/>
              <a:latin typeface="+mn-lt"/>
              <a:ea typeface="+mn-ea"/>
              <a:cs typeface="+mn-cs"/>
            </a:rPr>
            <a:t>（認証企業の場合は、①に</a:t>
          </a:r>
          <a:r>
            <a:rPr kumimoji="1" lang="en-US" altLang="ja-JP" sz="1100">
              <a:solidFill>
                <a:sysClr val="windowText" lastClr="000000"/>
              </a:solidFill>
              <a:effectLst/>
              <a:latin typeface="+mn-lt"/>
              <a:ea typeface="+mn-ea"/>
              <a:cs typeface="+mn-cs"/>
            </a:rPr>
            <a:t>3/8</a:t>
          </a:r>
          <a:r>
            <a:rPr kumimoji="1" lang="ja-JP" altLang="ja-JP" sz="1100">
              <a:solidFill>
                <a:sysClr val="windowText" lastClr="000000"/>
              </a:solidFill>
              <a:effectLst/>
              <a:latin typeface="+mn-lt"/>
              <a:ea typeface="+mn-ea"/>
              <a:cs typeface="+mn-cs"/>
            </a:rPr>
            <a:t>をかけた</a:t>
          </a:r>
          <a:r>
            <a:rPr kumimoji="1" lang="en-US" altLang="ja-JP" sz="1100">
              <a:solidFill>
                <a:sysClr val="windowText" lastClr="000000"/>
              </a:solidFill>
              <a:effectLst/>
              <a:latin typeface="+mn-lt"/>
              <a:ea typeface="+mn-ea"/>
              <a:cs typeface="+mn-cs"/>
            </a:rPr>
            <a:t>6.75</a:t>
          </a:r>
          <a:r>
            <a:rPr kumimoji="1" lang="ja-JP" altLang="ja-JP" sz="1100">
              <a:solidFill>
                <a:sysClr val="windowText" lastClr="000000"/>
              </a:solidFill>
              <a:effectLst/>
              <a:latin typeface="+mn-lt"/>
              <a:ea typeface="+mn-ea"/>
              <a:cs typeface="+mn-cs"/>
            </a:rPr>
            <a:t>万円③と上限額</a:t>
          </a:r>
          <a:r>
            <a:rPr kumimoji="1" lang="en-US" altLang="ja-JP" sz="1100">
              <a:solidFill>
                <a:sysClr val="windowText" lastClr="000000"/>
              </a:solidFill>
              <a:effectLst/>
              <a:latin typeface="+mn-lt"/>
              <a:ea typeface="+mn-ea"/>
              <a:cs typeface="+mn-cs"/>
            </a:rPr>
            <a:t>6.75</a:t>
          </a:r>
          <a:r>
            <a:rPr kumimoji="1" lang="ja-JP" altLang="ja-JP" sz="1100">
              <a:solidFill>
                <a:sysClr val="windowText" lastClr="000000"/>
              </a:solidFill>
              <a:effectLst/>
              <a:latin typeface="+mn-lt"/>
              <a:ea typeface="+mn-ea"/>
              <a:cs typeface="+mn-cs"/>
            </a:rPr>
            <a:t>万円を比較</a:t>
          </a:r>
          <a:r>
            <a:rPr kumimoji="1" lang="ja-JP" altLang="en-US" sz="1100">
              <a:solidFill>
                <a:sysClr val="windowText" lastClr="000000"/>
              </a:solidFill>
              <a:effectLst/>
              <a:latin typeface="+mn-lt"/>
              <a:ea typeface="+mn-ea"/>
              <a:cs typeface="+mn-cs"/>
            </a:rPr>
            <a:t>すると同額のため</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6.75</a:t>
          </a:r>
          <a:r>
            <a:rPr kumimoji="1" lang="ja-JP" altLang="ja-JP" sz="1100">
              <a:solidFill>
                <a:sysClr val="windowText" lastClr="000000"/>
              </a:solidFill>
              <a:effectLst/>
              <a:latin typeface="+mn-lt"/>
              <a:ea typeface="+mn-ea"/>
              <a:cs typeface="+mn-cs"/>
            </a:rPr>
            <a:t>万円が市の補助となる。）</a:t>
          </a:r>
          <a:endParaRPr lang="ja-JP" altLang="ja-JP" sz="1050">
            <a:solidFill>
              <a:sysClr val="windowText" lastClr="000000"/>
            </a:solidFill>
            <a:effectLst/>
          </a:endParaRPr>
        </a:p>
        <a:p>
          <a:endParaRPr kumimoji="1" lang="en-US" altLang="ja-JP" sz="1050" b="1" u="none">
            <a:solidFill>
              <a:sysClr val="windowText" lastClr="000000"/>
            </a:solidFill>
            <a:effectLst/>
            <a:latin typeface="+mn-lt"/>
            <a:ea typeface="+mn-ea"/>
            <a:cs typeface="+mn-cs"/>
          </a:endParaRPr>
        </a:p>
        <a:p>
          <a:r>
            <a:rPr lang="ja-JP" altLang="en-US" sz="1050" b="1" u="none">
              <a:solidFill>
                <a:sysClr val="windowText" lastClr="000000"/>
              </a:solidFill>
              <a:effectLst/>
            </a:rPr>
            <a:t>（例３）従業員返還額の</a:t>
          </a:r>
          <a:r>
            <a:rPr lang="en-US" altLang="ja-JP" sz="1050" b="1" u="sng">
              <a:solidFill>
                <a:sysClr val="windowText" lastClr="000000"/>
              </a:solidFill>
              <a:effectLst/>
            </a:rPr>
            <a:t>1/3</a:t>
          </a:r>
          <a:r>
            <a:rPr lang="ja-JP" altLang="en-US" sz="1050" b="1" u="sng">
              <a:solidFill>
                <a:sysClr val="windowText" lastClr="000000"/>
              </a:solidFill>
              <a:effectLst/>
            </a:rPr>
            <a:t>を支援</a:t>
          </a:r>
          <a:r>
            <a:rPr lang="ja-JP" altLang="en-US" sz="1050" b="1" u="none">
              <a:solidFill>
                <a:sysClr val="windowText" lastClr="000000"/>
              </a:solidFill>
              <a:effectLst/>
            </a:rPr>
            <a:t>する場合</a:t>
          </a:r>
          <a:endParaRPr lang="en-US" altLang="ja-JP" sz="1050" b="1" u="none">
            <a:solidFill>
              <a:sysClr val="windowText" lastClr="000000"/>
            </a:solidFill>
            <a:effectLst/>
          </a:endParaRPr>
        </a:p>
        <a:p>
          <a:r>
            <a:rPr lang="ja-JP" altLang="en-US" sz="1050">
              <a:solidFill>
                <a:sysClr val="windowText" lastClr="000000"/>
              </a:solidFill>
              <a:effectLst/>
            </a:rPr>
            <a:t>従業員</a:t>
          </a:r>
          <a:r>
            <a:rPr lang="en-US" altLang="ja-JP" sz="1050">
              <a:solidFill>
                <a:sysClr val="windowText" lastClr="000000"/>
              </a:solidFill>
              <a:effectLst/>
            </a:rPr>
            <a:t>C</a:t>
          </a:r>
          <a:r>
            <a:rPr lang="ja-JP" altLang="en-US" sz="1050">
              <a:solidFill>
                <a:sysClr val="windowText" lastClr="000000"/>
              </a:solidFill>
              <a:effectLst/>
            </a:rPr>
            <a:t>さん：</a:t>
          </a:r>
          <a:r>
            <a:rPr kumimoji="1" lang="ja-JP" altLang="ja-JP" sz="1100">
              <a:solidFill>
                <a:sysClr val="windowText" lastClr="000000"/>
              </a:solidFill>
              <a:effectLst/>
              <a:latin typeface="+mn-lt"/>
              <a:ea typeface="+mn-ea"/>
              <a:cs typeface="+mn-cs"/>
            </a:rPr>
            <a:t>年間返済額</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万円（①補助対象は</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万円）、企業支援</a:t>
          </a:r>
          <a:r>
            <a:rPr kumimoji="1" lang="en-US" altLang="ja-JP" sz="1100">
              <a:solidFill>
                <a:sysClr val="windowText" lastClr="000000"/>
              </a:solidFill>
              <a:effectLst/>
              <a:latin typeface="+mn-lt"/>
              <a:ea typeface="+mn-ea"/>
              <a:cs typeface="+mn-cs"/>
            </a:rPr>
            <a:t>8</a:t>
          </a:r>
          <a:r>
            <a:rPr kumimoji="1" lang="ja-JP" altLang="ja-JP" sz="1100">
              <a:solidFill>
                <a:sysClr val="windowText" lastClr="000000"/>
              </a:solidFill>
              <a:effectLst/>
              <a:latin typeface="+mn-lt"/>
              <a:ea typeface="+mn-ea"/>
              <a:cs typeface="+mn-cs"/>
            </a:rPr>
            <a:t>万円②　→　①</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万円と②</a:t>
          </a:r>
          <a:r>
            <a:rPr kumimoji="1" lang="en-US" altLang="ja-JP" sz="1100">
              <a:solidFill>
                <a:sysClr val="windowText" lastClr="000000"/>
              </a:solidFill>
              <a:effectLst/>
              <a:latin typeface="+mn-lt"/>
              <a:ea typeface="+mn-ea"/>
              <a:cs typeface="+mn-cs"/>
            </a:rPr>
            <a:t>8</a:t>
          </a:r>
          <a:r>
            <a:rPr kumimoji="1" lang="ja-JP" altLang="ja-JP" sz="1100">
              <a:solidFill>
                <a:sysClr val="windowText" lastClr="000000"/>
              </a:solidFill>
              <a:effectLst/>
              <a:latin typeface="+mn-lt"/>
              <a:ea typeface="+mn-ea"/>
              <a:cs typeface="+mn-cs"/>
            </a:rPr>
            <a:t>万円を比較すると</a:t>
          </a:r>
          <a:r>
            <a:rPr kumimoji="1" lang="ja-JP" altLang="en-US" sz="1100">
              <a:solidFill>
                <a:sysClr val="windowText" lastClr="000000"/>
              </a:solidFill>
              <a:effectLst/>
              <a:latin typeface="+mn-lt"/>
              <a:ea typeface="+mn-ea"/>
              <a:cs typeface="+mn-cs"/>
            </a:rPr>
            <a:t>②</a:t>
          </a:r>
          <a:r>
            <a:rPr kumimoji="1" lang="ja-JP" altLang="ja-JP" sz="1100">
              <a:solidFill>
                <a:sysClr val="windowText" lastClr="000000"/>
              </a:solidFill>
              <a:effectLst/>
              <a:latin typeface="+mn-lt"/>
              <a:ea typeface="+mn-ea"/>
              <a:cs typeface="+mn-cs"/>
            </a:rPr>
            <a:t>が低くなるため、</a:t>
          </a:r>
          <a:r>
            <a:rPr kumimoji="1" lang="ja-JP" altLang="en-US" sz="1100">
              <a:solidFill>
                <a:sysClr val="windowText" lastClr="000000"/>
              </a:solidFill>
              <a:effectLst/>
              <a:latin typeface="+mn-lt"/>
              <a:ea typeface="+mn-ea"/>
              <a:cs typeface="+mn-cs"/>
            </a:rPr>
            <a:t>②</a:t>
          </a:r>
          <a:r>
            <a:rPr kumimoji="1" lang="ja-JP" altLang="ja-JP" sz="1100">
              <a:solidFill>
                <a:sysClr val="windowText" lastClr="000000"/>
              </a:solidFill>
              <a:effectLst/>
              <a:latin typeface="+mn-lt"/>
              <a:ea typeface="+mn-ea"/>
              <a:cs typeface="+mn-cs"/>
            </a:rPr>
            <a:t>にさらに</a:t>
          </a:r>
          <a:r>
            <a:rPr kumimoji="1" lang="en-US" altLang="ja-JP" sz="1100">
              <a:solidFill>
                <a:sysClr val="windowText" lastClr="000000"/>
              </a:solidFill>
              <a:effectLst/>
              <a:latin typeface="+mn-lt"/>
              <a:ea typeface="+mn-ea"/>
              <a:cs typeface="+mn-cs"/>
            </a:rPr>
            <a:t>1/4</a:t>
          </a:r>
          <a:r>
            <a:rPr kumimoji="1" lang="ja-JP" altLang="ja-JP" sz="1100">
              <a:solidFill>
                <a:sysClr val="windowText" lastClr="000000"/>
              </a:solidFill>
              <a:effectLst/>
              <a:latin typeface="+mn-lt"/>
              <a:ea typeface="+mn-ea"/>
              <a:cs typeface="+mn-cs"/>
            </a:rPr>
            <a:t>をかけた</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万円③が算出され、③と上限</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万円を比較すると③の方が低くなるため、</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万円が市の補助となる。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（認証企業の場合は、</a:t>
          </a:r>
          <a:r>
            <a:rPr kumimoji="1" lang="ja-JP" altLang="en-US" sz="1100">
              <a:solidFill>
                <a:sysClr val="windowText" lastClr="000000"/>
              </a:solidFill>
              <a:effectLst/>
              <a:latin typeface="+mn-lt"/>
              <a:ea typeface="+mn-ea"/>
              <a:cs typeface="+mn-cs"/>
            </a:rPr>
            <a:t>②</a:t>
          </a:r>
          <a:r>
            <a:rPr kumimoji="1" lang="ja-JP" altLang="ja-JP" sz="1100">
              <a:solidFill>
                <a:sysClr val="windowText" lastClr="000000"/>
              </a:solidFill>
              <a:effectLst/>
              <a:latin typeface="+mn-lt"/>
              <a:ea typeface="+mn-ea"/>
              <a:cs typeface="+mn-cs"/>
            </a:rPr>
            <a:t>に</a:t>
          </a:r>
          <a:r>
            <a:rPr kumimoji="1" lang="en-US" altLang="ja-JP" sz="1100">
              <a:solidFill>
                <a:sysClr val="windowText" lastClr="000000"/>
              </a:solidFill>
              <a:effectLst/>
              <a:latin typeface="+mn-lt"/>
              <a:ea typeface="+mn-ea"/>
              <a:cs typeface="+mn-cs"/>
            </a:rPr>
            <a:t>3/8</a:t>
          </a:r>
          <a:r>
            <a:rPr kumimoji="1" lang="ja-JP" altLang="ja-JP" sz="1100">
              <a:solidFill>
                <a:sysClr val="windowText" lastClr="000000"/>
              </a:solidFill>
              <a:effectLst/>
              <a:latin typeface="+mn-lt"/>
              <a:ea typeface="+mn-ea"/>
              <a:cs typeface="+mn-cs"/>
            </a:rPr>
            <a:t>をかけた</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万円③と上限額</a:t>
          </a:r>
          <a:r>
            <a:rPr kumimoji="1" lang="en-US" altLang="ja-JP" sz="1100">
              <a:solidFill>
                <a:sysClr val="windowText" lastClr="000000"/>
              </a:solidFill>
              <a:effectLst/>
              <a:latin typeface="+mn-lt"/>
              <a:ea typeface="+mn-ea"/>
              <a:cs typeface="+mn-cs"/>
            </a:rPr>
            <a:t>6.75</a:t>
          </a:r>
          <a:r>
            <a:rPr kumimoji="1" lang="ja-JP" altLang="ja-JP" sz="1100">
              <a:solidFill>
                <a:sysClr val="windowText" lastClr="000000"/>
              </a:solidFill>
              <a:effectLst/>
              <a:latin typeface="+mn-lt"/>
              <a:ea typeface="+mn-ea"/>
              <a:cs typeface="+mn-cs"/>
            </a:rPr>
            <a:t>万円を比較し、</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万円が市の補助となる。）</a:t>
          </a:r>
          <a:endParaRPr lang="ja-JP"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1" u="none">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50" b="1" u="none">
              <a:solidFill>
                <a:sysClr val="windowText" lastClr="000000"/>
              </a:solidFill>
              <a:effectLst/>
              <a:latin typeface="+mn-lt"/>
              <a:ea typeface="+mn-ea"/>
              <a:cs typeface="+mn-cs"/>
            </a:rPr>
            <a:t>（例</a:t>
          </a:r>
          <a:r>
            <a:rPr kumimoji="1" lang="ja-JP" altLang="en-US" sz="1050" b="1" u="none">
              <a:solidFill>
                <a:sysClr val="windowText" lastClr="000000"/>
              </a:solidFill>
              <a:effectLst/>
              <a:latin typeface="+mn-lt"/>
              <a:ea typeface="+mn-ea"/>
              <a:cs typeface="+mn-cs"/>
            </a:rPr>
            <a:t>４</a:t>
          </a:r>
          <a:r>
            <a:rPr kumimoji="1" lang="ja-JP" altLang="ja-JP" sz="1050" b="1" u="none">
              <a:solidFill>
                <a:sysClr val="windowText" lastClr="000000"/>
              </a:solidFill>
              <a:effectLst/>
              <a:latin typeface="+mn-lt"/>
              <a:ea typeface="+mn-ea"/>
              <a:cs typeface="+mn-cs"/>
            </a:rPr>
            <a:t>）従業員返還額</a:t>
          </a:r>
          <a:r>
            <a:rPr kumimoji="1" lang="ja-JP" altLang="en-US" sz="1050" b="1" u="none">
              <a:solidFill>
                <a:sysClr val="windowText" lastClr="000000"/>
              </a:solidFill>
              <a:effectLst/>
              <a:latin typeface="+mn-lt"/>
              <a:ea typeface="+mn-ea"/>
              <a:cs typeface="+mn-cs"/>
            </a:rPr>
            <a:t>にかかわらず</a:t>
          </a:r>
          <a:r>
            <a:rPr kumimoji="1" lang="ja-JP" altLang="en-US" sz="1050" b="1" u="sng">
              <a:solidFill>
                <a:sysClr val="windowText" lastClr="000000"/>
              </a:solidFill>
              <a:effectLst/>
              <a:latin typeface="+mn-lt"/>
              <a:ea typeface="+mn-ea"/>
              <a:cs typeface="+mn-cs"/>
            </a:rPr>
            <a:t>毎月定額（１万円）を</a:t>
          </a:r>
          <a:r>
            <a:rPr kumimoji="1" lang="ja-JP" altLang="ja-JP" sz="1050" b="1" u="sng">
              <a:solidFill>
                <a:sysClr val="windowText" lastClr="000000"/>
              </a:solidFill>
              <a:effectLst/>
              <a:latin typeface="+mn-lt"/>
              <a:ea typeface="+mn-ea"/>
              <a:cs typeface="+mn-cs"/>
            </a:rPr>
            <a:t>支援</a:t>
          </a:r>
          <a:r>
            <a:rPr kumimoji="1" lang="ja-JP" altLang="ja-JP" sz="1050" b="1" u="none">
              <a:solidFill>
                <a:sysClr val="windowText" lastClr="000000"/>
              </a:solidFill>
              <a:effectLst/>
              <a:latin typeface="+mn-lt"/>
              <a:ea typeface="+mn-ea"/>
              <a:cs typeface="+mn-cs"/>
            </a:rPr>
            <a:t>する場合</a:t>
          </a:r>
          <a:endParaRPr lang="ja-JP" altLang="ja-JP" sz="1050" b="1" u="none">
            <a:solidFill>
              <a:sysClr val="windowText" lastClr="000000"/>
            </a:solidFill>
            <a:effectLst/>
          </a:endParaRPr>
        </a:p>
        <a:p>
          <a:r>
            <a:rPr lang="ja-JP" altLang="ja-JP" sz="1100">
              <a:solidFill>
                <a:sysClr val="windowText" lastClr="000000"/>
              </a:solidFill>
              <a:effectLst/>
              <a:latin typeface="+mn-lt"/>
              <a:ea typeface="+mn-ea"/>
              <a:cs typeface="+mn-cs"/>
            </a:rPr>
            <a:t>従業員</a:t>
          </a:r>
          <a:r>
            <a:rPr lang="en-US" altLang="ja-JP" sz="1100">
              <a:solidFill>
                <a:sysClr val="windowText" lastClr="000000"/>
              </a:solidFill>
              <a:effectLst/>
              <a:latin typeface="+mn-lt"/>
              <a:ea typeface="+mn-ea"/>
              <a:cs typeface="+mn-cs"/>
            </a:rPr>
            <a:t>D</a:t>
          </a:r>
          <a:r>
            <a:rPr lang="ja-JP" altLang="ja-JP" sz="1100">
              <a:solidFill>
                <a:sysClr val="windowText" lastClr="000000"/>
              </a:solidFill>
              <a:effectLst/>
              <a:latin typeface="+mn-lt"/>
              <a:ea typeface="+mn-ea"/>
              <a:cs typeface="+mn-cs"/>
            </a:rPr>
            <a:t>さん：</a:t>
          </a:r>
          <a:r>
            <a:rPr kumimoji="1" lang="ja-JP" altLang="ja-JP" sz="1100">
              <a:solidFill>
                <a:sysClr val="windowText" lastClr="000000"/>
              </a:solidFill>
              <a:effectLst/>
              <a:latin typeface="+mn-lt"/>
              <a:ea typeface="+mn-ea"/>
              <a:cs typeface="+mn-cs"/>
            </a:rPr>
            <a:t>年間返済額</a:t>
          </a:r>
          <a:r>
            <a:rPr kumimoji="1" lang="en-US" altLang="ja-JP" sz="1100">
              <a:solidFill>
                <a:sysClr val="windowText" lastClr="000000"/>
              </a:solidFill>
              <a:effectLst/>
              <a:latin typeface="+mn-lt"/>
              <a:ea typeface="+mn-ea"/>
              <a:cs typeface="+mn-cs"/>
            </a:rPr>
            <a:t>24</a:t>
          </a:r>
          <a:r>
            <a:rPr kumimoji="1" lang="ja-JP" altLang="ja-JP" sz="1100">
              <a:solidFill>
                <a:sysClr val="windowText" lastClr="000000"/>
              </a:solidFill>
              <a:effectLst/>
              <a:latin typeface="+mn-lt"/>
              <a:ea typeface="+mn-ea"/>
              <a:cs typeface="+mn-cs"/>
            </a:rPr>
            <a:t>万円（①補助対象は</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の</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万円）、企業支援</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万円②　→　①</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万円と②</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万円を比較すると同額のため、</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万円にさらに</a:t>
          </a:r>
          <a:r>
            <a:rPr kumimoji="1" lang="en-US" altLang="ja-JP" sz="1100">
              <a:solidFill>
                <a:sysClr val="windowText" lastClr="000000"/>
              </a:solidFill>
              <a:effectLst/>
              <a:latin typeface="+mn-lt"/>
              <a:ea typeface="+mn-ea"/>
              <a:cs typeface="+mn-cs"/>
            </a:rPr>
            <a:t>1/4</a:t>
          </a:r>
          <a:r>
            <a:rPr kumimoji="1" lang="ja-JP" altLang="ja-JP" sz="1100">
              <a:solidFill>
                <a:sysClr val="windowText" lastClr="000000"/>
              </a:solidFill>
              <a:effectLst/>
              <a:latin typeface="+mn-lt"/>
              <a:ea typeface="+mn-ea"/>
              <a:cs typeface="+mn-cs"/>
            </a:rPr>
            <a:t>をかけた</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万円③が算出され、③と上限</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万円を比較すると③の方が低くなるため、</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万円が市の補助となる。</a:t>
          </a:r>
          <a:endParaRPr lang="ja-JP" altLang="ja-JP" sz="1050">
            <a:solidFill>
              <a:sysClr val="windowText" lastClr="000000"/>
            </a:solidFill>
            <a:effectLst/>
          </a:endParaRPr>
        </a:p>
        <a:p>
          <a:r>
            <a:rPr kumimoji="1" lang="ja-JP" altLang="ja-JP" sz="1100">
              <a:solidFill>
                <a:sysClr val="windowText" lastClr="000000"/>
              </a:solidFill>
              <a:effectLst/>
              <a:latin typeface="+mn-lt"/>
              <a:ea typeface="+mn-ea"/>
              <a:cs typeface="+mn-cs"/>
            </a:rPr>
            <a:t>（認証企業の場合は、</a:t>
          </a:r>
          <a:r>
            <a:rPr kumimoji="1" lang="en-US" altLang="ja-JP" sz="1100">
              <a:solidFill>
                <a:sysClr val="windowText" lastClr="000000"/>
              </a:solidFill>
              <a:effectLst/>
              <a:latin typeface="+mn-lt"/>
              <a:ea typeface="+mn-ea"/>
              <a:cs typeface="+mn-cs"/>
            </a:rPr>
            <a:t>12</a:t>
          </a:r>
          <a:r>
            <a:rPr kumimoji="1" lang="ja-JP" altLang="en-US" sz="1100">
              <a:solidFill>
                <a:sysClr val="windowText" lastClr="000000"/>
              </a:solidFill>
              <a:effectLst/>
              <a:latin typeface="+mn-lt"/>
              <a:ea typeface="+mn-ea"/>
              <a:cs typeface="+mn-cs"/>
            </a:rPr>
            <a:t>万円</a:t>
          </a:r>
          <a:r>
            <a:rPr kumimoji="1" lang="ja-JP" altLang="ja-JP" sz="1100">
              <a:solidFill>
                <a:sysClr val="windowText" lastClr="000000"/>
              </a:solidFill>
              <a:effectLst/>
              <a:latin typeface="+mn-lt"/>
              <a:ea typeface="+mn-ea"/>
              <a:cs typeface="+mn-cs"/>
            </a:rPr>
            <a:t>に</a:t>
          </a:r>
          <a:r>
            <a:rPr kumimoji="1" lang="en-US" altLang="ja-JP" sz="1100">
              <a:solidFill>
                <a:sysClr val="windowText" lastClr="000000"/>
              </a:solidFill>
              <a:effectLst/>
              <a:latin typeface="+mn-lt"/>
              <a:ea typeface="+mn-ea"/>
              <a:cs typeface="+mn-cs"/>
            </a:rPr>
            <a:t>3/8</a:t>
          </a:r>
          <a:r>
            <a:rPr kumimoji="1" lang="ja-JP" altLang="ja-JP" sz="1100">
              <a:solidFill>
                <a:sysClr val="windowText" lastClr="000000"/>
              </a:solidFill>
              <a:effectLst/>
              <a:latin typeface="+mn-lt"/>
              <a:ea typeface="+mn-ea"/>
              <a:cs typeface="+mn-cs"/>
            </a:rPr>
            <a:t>をかけた</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万円③と上限額</a:t>
          </a:r>
          <a:r>
            <a:rPr kumimoji="1" lang="en-US" altLang="ja-JP" sz="1100">
              <a:solidFill>
                <a:sysClr val="windowText" lastClr="000000"/>
              </a:solidFill>
              <a:effectLst/>
              <a:latin typeface="+mn-lt"/>
              <a:ea typeface="+mn-ea"/>
              <a:cs typeface="+mn-cs"/>
            </a:rPr>
            <a:t>6.75</a:t>
          </a:r>
          <a:r>
            <a:rPr kumimoji="1" lang="ja-JP" altLang="ja-JP" sz="1100">
              <a:solidFill>
                <a:sysClr val="windowText" lastClr="000000"/>
              </a:solidFill>
              <a:effectLst/>
              <a:latin typeface="+mn-lt"/>
              <a:ea typeface="+mn-ea"/>
              <a:cs typeface="+mn-cs"/>
            </a:rPr>
            <a:t>万円を比較し、</a:t>
          </a:r>
          <a:r>
            <a:rPr kumimoji="1" lang="en-US" altLang="ja-JP" sz="1100">
              <a:solidFill>
                <a:sysClr val="windowText" lastClr="000000"/>
              </a:solidFill>
              <a:effectLst/>
              <a:latin typeface="+mn-lt"/>
              <a:ea typeface="+mn-ea"/>
              <a:cs typeface="+mn-cs"/>
            </a:rPr>
            <a:t>4.5</a:t>
          </a:r>
          <a:r>
            <a:rPr kumimoji="1" lang="ja-JP" altLang="ja-JP" sz="1100">
              <a:solidFill>
                <a:sysClr val="windowText" lastClr="000000"/>
              </a:solidFill>
              <a:effectLst/>
              <a:latin typeface="+mn-lt"/>
              <a:ea typeface="+mn-ea"/>
              <a:cs typeface="+mn-cs"/>
            </a:rPr>
            <a:t>万円が市の補助となる。）</a:t>
          </a:r>
          <a:endParaRPr lang="ja-JP" altLang="ja-JP" sz="1050">
            <a:solidFill>
              <a:sysClr val="windowText" lastClr="000000"/>
            </a:solidFill>
            <a:effectLst/>
          </a:endParaRPr>
        </a:p>
        <a:p>
          <a:endParaRPr kumimoji="1" lang="en-US" altLang="ja-JP" sz="105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9</xdr:col>
      <xdr:colOff>108858</xdr:colOff>
      <xdr:row>0</xdr:row>
      <xdr:rowOff>258535</xdr:rowOff>
    </xdr:from>
    <xdr:to>
      <xdr:col>22</xdr:col>
      <xdr:colOff>666025</xdr:colOff>
      <xdr:row>5</xdr:row>
      <xdr:rowOff>381695</xdr:rowOff>
    </xdr:to>
    <xdr:sp macro="" textlink="">
      <xdr:nvSpPr>
        <xdr:cNvPr id="11" name="正方形/長方形 10">
          <a:extLst>
            <a:ext uri="{FF2B5EF4-FFF2-40B4-BE49-F238E27FC236}">
              <a16:creationId xmlns:a16="http://schemas.microsoft.com/office/drawing/2014/main" id="{BB0B16E9-3EFD-4F75-933C-E0ABE12D4D8D}"/>
            </a:ext>
          </a:extLst>
        </xdr:cNvPr>
        <xdr:cNvSpPr/>
      </xdr:nvSpPr>
      <xdr:spPr>
        <a:xfrm>
          <a:off x="9252858" y="258535"/>
          <a:ext cx="9401810" cy="2177839"/>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「２　支援計画」作成のポイント</a:t>
          </a:r>
          <a:endParaRPr kumimoji="1" lang="en-US" altLang="ja-JP" sz="1200">
            <a:solidFill>
              <a:sysClr val="windowText" lastClr="000000"/>
            </a:solidFill>
          </a:endParaRPr>
        </a:p>
        <a:p>
          <a:pPr algn="l"/>
          <a:r>
            <a:rPr kumimoji="1" lang="ja-JP" altLang="en-US" sz="1200">
              <a:solidFill>
                <a:sysClr val="windowText" lastClr="000000"/>
              </a:solidFill>
            </a:rPr>
            <a:t>・</a:t>
          </a:r>
          <a:r>
            <a:rPr kumimoji="1" lang="ja-JP" altLang="en-US" sz="1200" b="1">
              <a:solidFill>
                <a:sysClr val="windowText" lastClr="000000"/>
              </a:solidFill>
            </a:rPr>
            <a:t>申請年度の奨学金返還予定総額</a:t>
          </a:r>
          <a:r>
            <a:rPr kumimoji="1" lang="ja-JP" altLang="en-US" sz="1200">
              <a:solidFill>
                <a:sysClr val="windowText" lastClr="000000"/>
              </a:solidFill>
            </a:rPr>
            <a:t>は、１年分として記載して下さい、また、複数の奨学金を同時に返還している場合は合算して下さい。</a:t>
          </a:r>
          <a:endParaRPr kumimoji="1" lang="en-US" altLang="ja-JP" sz="1200">
            <a:solidFill>
              <a:sysClr val="windowText" lastClr="000000"/>
            </a:solidFill>
          </a:endParaRPr>
        </a:p>
        <a:p>
          <a:pPr algn="l"/>
          <a:r>
            <a:rPr kumimoji="1" lang="ja-JP" altLang="en-US" sz="1200">
              <a:solidFill>
                <a:sysClr val="windowText" lastClr="000000"/>
              </a:solidFill>
            </a:rPr>
            <a:t>・</a:t>
          </a:r>
          <a:r>
            <a:rPr kumimoji="1" lang="ja-JP" altLang="en-US" sz="1200" b="1">
              <a:solidFill>
                <a:sysClr val="windowText" lastClr="000000"/>
              </a:solidFill>
            </a:rPr>
            <a:t>代理返済等の年間支給予定額</a:t>
          </a:r>
          <a:r>
            <a:rPr kumimoji="1" lang="ja-JP" altLang="en-US" sz="1200">
              <a:solidFill>
                <a:sysClr val="windowText" lastClr="000000"/>
              </a:solidFill>
            </a:rPr>
            <a:t>は年度内で支給する額を記載して下さい。</a:t>
          </a:r>
          <a:endParaRPr kumimoji="1" lang="en-US" altLang="ja-JP" sz="1200">
            <a:solidFill>
              <a:sysClr val="windowText" lastClr="000000"/>
            </a:solidFill>
          </a:endParaRPr>
        </a:p>
        <a:p>
          <a:pPr algn="l"/>
          <a:r>
            <a:rPr kumimoji="1" lang="ja-JP" altLang="en-US" sz="1200">
              <a:solidFill>
                <a:sysClr val="windowText" lastClr="000000"/>
              </a:solidFill>
            </a:rPr>
            <a:t>・</a:t>
          </a:r>
          <a:r>
            <a:rPr kumimoji="1" lang="ja-JP" altLang="en-US" sz="1200" b="1">
              <a:solidFill>
                <a:sysClr val="windowText" lastClr="000000"/>
              </a:solidFill>
            </a:rPr>
            <a:t>補助金申請額</a:t>
          </a:r>
          <a:r>
            <a:rPr kumimoji="1" lang="ja-JP" altLang="en-US" sz="1200">
              <a:solidFill>
                <a:sysClr val="windowText" lastClr="000000"/>
              </a:solidFill>
            </a:rPr>
            <a:t>は自動で算出されます。</a:t>
          </a:r>
          <a:endParaRPr kumimoji="1" lang="en-US" altLang="ja-JP" sz="1200">
            <a:solidFill>
              <a:sysClr val="windowText" lastClr="000000"/>
            </a:solidFill>
          </a:endParaRPr>
        </a:p>
        <a:p>
          <a:pPr algn="l"/>
          <a:r>
            <a:rPr kumimoji="1" lang="ja-JP" altLang="en-US" sz="1200">
              <a:solidFill>
                <a:sysClr val="windowText" lastClr="000000"/>
              </a:solidFill>
            </a:rPr>
            <a:t>　従業員の年間返済額（毎月返済額</a:t>
          </a:r>
          <a:r>
            <a:rPr kumimoji="1" lang="en-US" altLang="ja-JP" sz="1200">
              <a:solidFill>
                <a:sysClr val="windowText" lastClr="000000"/>
              </a:solidFill>
            </a:rPr>
            <a:t>×12</a:t>
          </a:r>
          <a:r>
            <a:rPr kumimoji="1" lang="ja-JP" altLang="en-US" sz="1200">
              <a:solidFill>
                <a:sysClr val="windowText" lastClr="000000"/>
              </a:solidFill>
            </a:rPr>
            <a:t>ヶ月）に</a:t>
          </a:r>
          <a:r>
            <a:rPr kumimoji="1" lang="en-US" altLang="ja-JP" sz="1200">
              <a:solidFill>
                <a:sysClr val="windowText" lastClr="000000"/>
              </a:solidFill>
            </a:rPr>
            <a:t>1/2</a:t>
          </a:r>
          <a:r>
            <a:rPr kumimoji="1" lang="ja-JP" altLang="en-US" sz="1200">
              <a:solidFill>
                <a:sysClr val="windowText" lastClr="000000"/>
              </a:solidFill>
            </a:rPr>
            <a:t>を掛けて補助対象となる額を算出①、手当等の年間支給予定額を算出②、①と②のうち低い額に対して</a:t>
          </a:r>
          <a:r>
            <a:rPr kumimoji="1" lang="en-US" altLang="ja-JP" sz="1200">
              <a:solidFill>
                <a:sysClr val="windowText" lastClr="000000"/>
              </a:solidFill>
            </a:rPr>
            <a:t>1/4</a:t>
          </a:r>
          <a:r>
            <a:rPr kumimoji="1" lang="ja-JP" altLang="en-US" sz="1200">
              <a:solidFill>
                <a:sysClr val="windowText" lastClr="000000"/>
              </a:solidFill>
            </a:rPr>
            <a:t>（認証企業は</a:t>
          </a:r>
          <a:r>
            <a:rPr kumimoji="1" lang="en-US" altLang="ja-JP" sz="1200">
              <a:solidFill>
                <a:sysClr val="windowText" lastClr="000000"/>
              </a:solidFill>
            </a:rPr>
            <a:t>3/8</a:t>
          </a:r>
          <a:r>
            <a:rPr kumimoji="1" lang="ja-JP" altLang="en-US" sz="1200">
              <a:solidFill>
                <a:sysClr val="windowText" lastClr="000000"/>
              </a:solidFill>
            </a:rPr>
            <a:t>）を掛けた額と上限額</a:t>
          </a:r>
          <a:r>
            <a:rPr kumimoji="1" lang="en-US" altLang="ja-JP" sz="1200">
              <a:solidFill>
                <a:sysClr val="windowText" lastClr="000000"/>
              </a:solidFill>
            </a:rPr>
            <a:t>4.5</a:t>
          </a:r>
          <a:r>
            <a:rPr kumimoji="1" lang="ja-JP" altLang="en-US" sz="1200">
              <a:solidFill>
                <a:sysClr val="windowText" lastClr="000000"/>
              </a:solidFill>
            </a:rPr>
            <a:t>万円（認証企業は</a:t>
          </a:r>
          <a:r>
            <a:rPr kumimoji="1" lang="en-US" altLang="ja-JP" sz="1200">
              <a:solidFill>
                <a:sysClr val="windowText" lastClr="000000"/>
              </a:solidFill>
            </a:rPr>
            <a:t>6.75</a:t>
          </a:r>
          <a:r>
            <a:rPr kumimoji="1" lang="ja-JP" altLang="en-US" sz="1200">
              <a:solidFill>
                <a:sysClr val="windowText" lastClr="000000"/>
              </a:solidFill>
            </a:rPr>
            <a:t>万円）を比較し、低い額が市の補助金額となります。</a:t>
          </a:r>
          <a:endParaRPr kumimoji="0" lang="en-US"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1_&#27096;&#24335;&#31532;&#65297;&#21495;&#30003;&#35531;&#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交付申請書) "/>
      <sheetName val="入力用①"/>
      <sheetName val="入力用②(事業計画書)"/>
      <sheetName val="入力用② (6人以上用)"/>
      <sheetName val="記載例"/>
      <sheetName val="データ集計"/>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3:I45"/>
  <sheetViews>
    <sheetView view="pageBreakPreview" zoomScaleNormal="100" zoomScaleSheetLayoutView="100" workbookViewId="0">
      <selection activeCell="D25" sqref="D25"/>
    </sheetView>
  </sheetViews>
  <sheetFormatPr defaultRowHeight="14.25"/>
  <cols>
    <col min="1" max="1" width="5.75" style="32" customWidth="1"/>
    <col min="2" max="2" width="16.25" style="32" customWidth="1"/>
    <col min="3" max="3" width="16.375" style="32" customWidth="1"/>
    <col min="4" max="4" width="5.5" style="32" customWidth="1"/>
    <col min="5" max="5" width="19.5" style="32" customWidth="1"/>
    <col min="6" max="6" width="12.25" style="32" customWidth="1"/>
    <col min="7" max="7" width="10.75" style="32" customWidth="1"/>
    <col min="8" max="8" width="4.625" style="32" customWidth="1"/>
    <col min="9" max="16384" width="9" style="32"/>
  </cols>
  <sheetData>
    <row r="3" spans="2:9">
      <c r="B3" s="32" t="s">
        <v>60</v>
      </c>
      <c r="E3" s="33"/>
    </row>
    <row r="4" spans="2:9" ht="18.75" customHeight="1">
      <c r="E4" s="34"/>
      <c r="F4" s="46">
        <f>入力用①!C4</f>
        <v>0</v>
      </c>
      <c r="G4" s="46"/>
      <c r="H4" s="46"/>
    </row>
    <row r="5" spans="2:9">
      <c r="E5" s="33"/>
    </row>
    <row r="6" spans="2:9">
      <c r="E6" s="33"/>
    </row>
    <row r="7" spans="2:9">
      <c r="B7" s="32" t="s">
        <v>52</v>
      </c>
      <c r="E7" s="35"/>
    </row>
    <row r="8" spans="2:9">
      <c r="E8" s="35"/>
    </row>
    <row r="9" spans="2:9">
      <c r="E9" s="35"/>
    </row>
    <row r="10" spans="2:9">
      <c r="E10" s="36" t="s">
        <v>48</v>
      </c>
      <c r="F10" s="48">
        <f>入力用①!C6</f>
        <v>0</v>
      </c>
      <c r="G10" s="48"/>
      <c r="H10" s="37"/>
    </row>
    <row r="11" spans="2:9">
      <c r="E11" s="36" t="str">
        <f>IF(入力用①!$C$7="","事業者名","")</f>
        <v>事業者名</v>
      </c>
      <c r="F11" s="48">
        <f>IF(入力用①!$C$7="",入力用①!$C$5,入力用①!C7)</f>
        <v>0</v>
      </c>
      <c r="G11" s="48"/>
      <c r="H11" s="37"/>
    </row>
    <row r="12" spans="2:9">
      <c r="E12" s="36" t="str">
        <f>IF(入力用①!$C$7="","代表者の役職・氏名","事業者名")</f>
        <v>代表者の役職・氏名</v>
      </c>
      <c r="F12" s="48">
        <f>IF(入力用①!$C$7="",入力用①!$C$8,入力用①!C5)</f>
        <v>0</v>
      </c>
      <c r="G12" s="48"/>
      <c r="H12" s="36" t="str">
        <f>IF(入力用①!$C$7="","印","　")</f>
        <v>印</v>
      </c>
    </row>
    <row r="13" spans="2:9">
      <c r="E13" s="36" t="str">
        <f>IF(入力用①!$C$7="","連絡先","代表者の役職・氏名")</f>
        <v>連絡先</v>
      </c>
      <c r="F13" s="47">
        <f>IF(入力用①!$C$7="",入力用①!C10,入力用①!$C$8)</f>
        <v>0</v>
      </c>
      <c r="G13" s="47"/>
      <c r="H13" s="36" t="str">
        <f>IF(入力用①!$C$7=""," ","印")</f>
        <v xml:space="preserve"> </v>
      </c>
      <c r="I13" s="36"/>
    </row>
    <row r="14" spans="2:9">
      <c r="E14" s="36" t="str">
        <f>IF(入力用①!$C$7="","","連絡先")</f>
        <v/>
      </c>
      <c r="F14" s="47" t="str">
        <f>IF(入力用①!$C$7="","",入力用①!$C$10)</f>
        <v/>
      </c>
      <c r="G14" s="47"/>
      <c r="H14" s="36"/>
    </row>
    <row r="15" spans="2:9" ht="33" customHeight="1">
      <c r="E15" s="33"/>
    </row>
    <row r="16" spans="2:9" ht="16.5" customHeight="1">
      <c r="E16" s="33"/>
    </row>
    <row r="17" spans="1:8" ht="16.5" customHeight="1">
      <c r="E17" s="33"/>
    </row>
    <row r="18" spans="1:8" ht="18.75" customHeight="1">
      <c r="A18" s="45" t="s">
        <v>57</v>
      </c>
      <c r="B18" s="45"/>
      <c r="C18" s="45"/>
      <c r="D18" s="45"/>
      <c r="E18" s="45"/>
      <c r="F18" s="45"/>
      <c r="G18" s="45"/>
      <c r="H18" s="45"/>
    </row>
    <row r="19" spans="1:8" ht="18.75" customHeight="1">
      <c r="B19" s="38"/>
      <c r="C19" s="38"/>
      <c r="D19" s="38"/>
      <c r="E19" s="38"/>
      <c r="F19" s="38"/>
      <c r="G19" s="38"/>
      <c r="H19" s="38"/>
    </row>
    <row r="20" spans="1:8">
      <c r="B20" s="45"/>
      <c r="C20" s="45"/>
      <c r="D20" s="45"/>
      <c r="E20" s="45"/>
      <c r="F20" s="45"/>
      <c r="G20" s="45"/>
      <c r="H20" s="38"/>
    </row>
    <row r="21" spans="1:8">
      <c r="E21" s="33"/>
    </row>
    <row r="22" spans="1:8">
      <c r="B22" s="39">
        <f>入力用①!C12</f>
        <v>0</v>
      </c>
      <c r="C22" s="32" t="s">
        <v>49</v>
      </c>
      <c r="D22" s="40">
        <f>入力用①!C13</f>
        <v>0</v>
      </c>
      <c r="E22" s="32" t="s">
        <v>50</v>
      </c>
    </row>
    <row r="23" spans="1:8">
      <c r="B23" s="32" t="s">
        <v>61</v>
      </c>
      <c r="E23" s="33"/>
    </row>
    <row r="24" spans="1:8">
      <c r="B24" s="32" t="s">
        <v>51</v>
      </c>
      <c r="E24" s="38"/>
    </row>
    <row r="25" spans="1:8">
      <c r="E25" s="41"/>
    </row>
    <row r="26" spans="1:8">
      <c r="E26" s="41"/>
    </row>
    <row r="27" spans="1:8">
      <c r="E27" s="36" t="s">
        <v>28</v>
      </c>
    </row>
    <row r="28" spans="1:8">
      <c r="E28" s="36"/>
    </row>
    <row r="29" spans="1:8">
      <c r="E29" s="36"/>
    </row>
    <row r="30" spans="1:8">
      <c r="B30" s="32" t="s">
        <v>37</v>
      </c>
      <c r="E30" s="33"/>
    </row>
    <row r="31" spans="1:8">
      <c r="B31" s="53" t="s">
        <v>62</v>
      </c>
      <c r="C31" s="53"/>
      <c r="D31" s="40"/>
      <c r="E31" s="33"/>
    </row>
    <row r="34" spans="2:5" ht="21" customHeight="1">
      <c r="B34" s="32" t="s">
        <v>36</v>
      </c>
      <c r="E34" s="33" t="s">
        <v>38</v>
      </c>
    </row>
    <row r="35" spans="2:5" ht="18" customHeight="1">
      <c r="B35" s="43" t="s">
        <v>68</v>
      </c>
      <c r="E35" s="33"/>
    </row>
    <row r="36" spans="2:5">
      <c r="B36" s="32" t="s">
        <v>69</v>
      </c>
      <c r="E36" s="33"/>
    </row>
    <row r="37" spans="2:5">
      <c r="E37" s="33"/>
    </row>
    <row r="38" spans="2:5">
      <c r="B38" s="32" t="s">
        <v>63</v>
      </c>
      <c r="E38" s="33"/>
    </row>
    <row r="39" spans="2:5">
      <c r="B39" s="32" t="s">
        <v>64</v>
      </c>
      <c r="E39" s="33"/>
    </row>
    <row r="40" spans="2:5">
      <c r="B40" s="42" t="s">
        <v>67</v>
      </c>
      <c r="E40" s="33"/>
    </row>
    <row r="41" spans="2:5">
      <c r="B41" s="32" t="s">
        <v>65</v>
      </c>
      <c r="E41" s="33"/>
    </row>
    <row r="42" spans="2:5">
      <c r="B42" s="32" t="s">
        <v>66</v>
      </c>
      <c r="E42" s="33"/>
    </row>
    <row r="44" spans="2:5">
      <c r="B44" s="42"/>
    </row>
    <row r="45" spans="2:5">
      <c r="B45" s="42"/>
    </row>
  </sheetData>
  <sheetProtection algorithmName="SHA-512" hashValue="V8uXyDM443vHaPVgs6q1+VRmfR8JR7HJ8QlVmLcjQmuynZ7qYQRPk8Sl3Zf4ivw72wpWux+NDQIK8/HtDVOIEg==" saltValue="NHqkKpZyOMm9FKeelQ2FrQ==" spinCount="100000" sheet="1" objects="1" scenarios="1"/>
  <mergeCells count="9">
    <mergeCell ref="B31:C31"/>
    <mergeCell ref="B20:G20"/>
    <mergeCell ref="F4:H4"/>
    <mergeCell ref="A18:H18"/>
    <mergeCell ref="F14:G14"/>
    <mergeCell ref="F13:G13"/>
    <mergeCell ref="F12:G12"/>
    <mergeCell ref="F11:G11"/>
    <mergeCell ref="F10:G10"/>
  </mergeCells>
  <phoneticPr fontId="2"/>
  <printOptions horizontalCentered="1"/>
  <pageMargins left="0.70866141732283472" right="0.70866141732283472" top="0.74803149606299213" bottom="0.74803149606299213"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2:I18"/>
  <sheetViews>
    <sheetView tabSelected="1" view="pageBreakPreview" zoomScaleNormal="100" zoomScaleSheetLayoutView="100" workbookViewId="0">
      <selection activeCell="L11" sqref="L11"/>
    </sheetView>
  </sheetViews>
  <sheetFormatPr defaultRowHeight="18.75"/>
  <cols>
    <col min="2" max="2" width="33.875" bestFit="1" customWidth="1"/>
    <col min="3" max="3" width="44.875" customWidth="1"/>
    <col min="4" max="4" width="29" customWidth="1"/>
  </cols>
  <sheetData>
    <row r="2" spans="2:9" ht="43.5" customHeight="1"/>
    <row r="3" spans="2:9" ht="24">
      <c r="C3" s="18" t="s">
        <v>33</v>
      </c>
      <c r="D3" s="18" t="s">
        <v>32</v>
      </c>
    </row>
    <row r="4" spans="2:9">
      <c r="B4" s="12" t="s">
        <v>44</v>
      </c>
      <c r="C4" s="85"/>
      <c r="D4" s="29">
        <v>46477</v>
      </c>
    </row>
    <row r="5" spans="2:9">
      <c r="B5" s="12" t="s">
        <v>29</v>
      </c>
      <c r="C5" s="86"/>
      <c r="D5" s="25" t="s">
        <v>45</v>
      </c>
    </row>
    <row r="6" spans="2:9">
      <c r="B6" s="12" t="s">
        <v>41</v>
      </c>
      <c r="C6" s="86"/>
      <c r="D6" s="25" t="s">
        <v>56</v>
      </c>
    </row>
    <row r="7" spans="2:9">
      <c r="B7" s="12" t="s">
        <v>47</v>
      </c>
      <c r="C7" s="87"/>
      <c r="D7" s="30" t="s">
        <v>54</v>
      </c>
    </row>
    <row r="8" spans="2:9">
      <c r="B8" s="12" t="s">
        <v>70</v>
      </c>
      <c r="C8" s="86"/>
      <c r="D8" s="25" t="s">
        <v>83</v>
      </c>
    </row>
    <row r="9" spans="2:9">
      <c r="B9" s="12" t="s">
        <v>71</v>
      </c>
      <c r="C9" s="86"/>
      <c r="D9" s="25" t="s">
        <v>84</v>
      </c>
    </row>
    <row r="10" spans="2:9">
      <c r="B10" s="12" t="s">
        <v>30</v>
      </c>
      <c r="C10" s="88"/>
      <c r="D10" s="12" t="s">
        <v>55</v>
      </c>
    </row>
    <row r="11" spans="2:9">
      <c r="B11" s="12" t="s">
        <v>72</v>
      </c>
      <c r="C11" s="88"/>
      <c r="D11" s="12" t="s">
        <v>73</v>
      </c>
    </row>
    <row r="12" spans="2:9" ht="18.75" customHeight="1">
      <c r="B12" s="15" t="s">
        <v>39</v>
      </c>
      <c r="C12" s="89"/>
      <c r="D12" s="16">
        <v>46140</v>
      </c>
      <c r="E12" s="13"/>
      <c r="F12" s="13"/>
      <c r="G12" s="13"/>
      <c r="H12" s="13"/>
      <c r="I12" s="13" t="s">
        <v>31</v>
      </c>
    </row>
    <row r="13" spans="2:9" ht="18.75" customHeight="1">
      <c r="B13" s="20" t="s">
        <v>40</v>
      </c>
      <c r="C13" s="90"/>
      <c r="D13" s="24" t="s">
        <v>46</v>
      </c>
      <c r="E13" s="13"/>
      <c r="F13" s="13"/>
      <c r="G13" s="13"/>
      <c r="H13" s="13"/>
    </row>
    <row r="14" spans="2:9">
      <c r="B14" s="12" t="s">
        <v>43</v>
      </c>
      <c r="C14" s="91"/>
      <c r="D14" s="23">
        <v>100000</v>
      </c>
      <c r="E14" s="13"/>
      <c r="F14" s="13"/>
      <c r="G14" s="13"/>
      <c r="H14" s="13"/>
    </row>
    <row r="15" spans="2:9">
      <c r="B15" s="26"/>
      <c r="C15" s="27"/>
      <c r="D15" s="28"/>
      <c r="E15" s="13"/>
      <c r="F15" s="13"/>
      <c r="G15" s="13"/>
      <c r="H15" s="13"/>
    </row>
    <row r="16" spans="2:9">
      <c r="B16" s="22" t="s">
        <v>42</v>
      </c>
      <c r="C16" s="21"/>
    </row>
    <row r="17" spans="2:4">
      <c r="B17" s="15" t="s">
        <v>34</v>
      </c>
      <c r="C17" s="92"/>
      <c r="D17" s="16">
        <v>46113</v>
      </c>
    </row>
    <row r="18" spans="2:4">
      <c r="B18" s="15" t="s">
        <v>35</v>
      </c>
      <c r="C18" s="92"/>
      <c r="D18" s="16">
        <v>46477</v>
      </c>
    </row>
  </sheetData>
  <sheetProtection algorithmName="SHA-512" hashValue="iy9Hbm+WWXdOGZ4dDiTWN3u3ouN0Rp2srfFrH9E4tmN0Xnj4CAJwglI7gUPyIy2RO5FJbRE1cMPNFC8Ll6uJeg==" saltValue="rAoEk4ACwVIrBF7erIsebQ==" spinCount="100000" sheet="1" objects="1" scenarios="1"/>
  <phoneticPr fontId="2"/>
  <dataValidations count="1">
    <dataValidation type="list" allowBlank="1" showInputMessage="1" showErrorMessage="1" sqref="C11" xr:uid="{0FA217FF-4E0A-4CAC-8F85-5F43E206BA0F}">
      <formula1>"有,無"</formula1>
    </dataValidation>
  </dataValidation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S19"/>
  <sheetViews>
    <sheetView view="pageBreakPreview" zoomScale="90" zoomScaleNormal="100" zoomScaleSheetLayoutView="90" workbookViewId="0">
      <selection activeCell="I14" sqref="I14"/>
    </sheetView>
  </sheetViews>
  <sheetFormatPr defaultRowHeight="18.75"/>
  <cols>
    <col min="1" max="1" width="5" customWidth="1"/>
    <col min="2" max="2" width="11.25" customWidth="1"/>
    <col min="3" max="3" width="12.5" customWidth="1"/>
    <col min="4" max="4" width="19.125" customWidth="1"/>
    <col min="5" max="5" width="12.5" customWidth="1"/>
    <col min="6" max="6" width="19.625" customWidth="1"/>
    <col min="7" max="7" width="16.25" customWidth="1"/>
    <col min="8" max="9" width="12.5" customWidth="1"/>
    <col min="10" max="10" width="7.875" customWidth="1"/>
  </cols>
  <sheetData>
    <row r="1" spans="1:19" ht="37.5" customHeight="1"/>
    <row r="2" spans="1:19" ht="25.5">
      <c r="A2" s="49" t="s">
        <v>10</v>
      </c>
      <c r="B2" s="49"/>
      <c r="C2" s="49"/>
      <c r="D2" s="49"/>
      <c r="E2" s="49"/>
      <c r="F2" s="49"/>
      <c r="G2" s="49"/>
      <c r="H2" s="49"/>
      <c r="I2" s="49"/>
    </row>
    <row r="3" spans="1:19" ht="24">
      <c r="A3" s="6" t="s">
        <v>11</v>
      </c>
    </row>
    <row r="4" spans="1:19" ht="37.5" customHeight="1">
      <c r="A4" s="65" t="s">
        <v>13</v>
      </c>
      <c r="B4" s="66"/>
      <c r="C4" s="67"/>
      <c r="D4" s="68"/>
      <c r="E4" s="68"/>
      <c r="F4" s="68"/>
      <c r="G4" s="68"/>
      <c r="H4" s="68"/>
      <c r="I4" s="69"/>
    </row>
    <row r="5" spans="1:19" ht="37.5" customHeight="1">
      <c r="A5" s="65" t="s">
        <v>16</v>
      </c>
      <c r="B5" s="66"/>
      <c r="C5" s="67"/>
      <c r="D5" s="68"/>
      <c r="E5" s="68"/>
      <c r="F5" s="68"/>
      <c r="G5" s="68"/>
      <c r="H5" s="68"/>
      <c r="I5" s="69"/>
    </row>
    <row r="6" spans="1:19" ht="37.5" customHeight="1">
      <c r="A6" s="65" t="s">
        <v>14</v>
      </c>
      <c r="B6" s="66"/>
      <c r="C6" s="70" t="str">
        <f>TEXT([1]入力用①!C10,"ggge年m月d日")&amp;"～"&amp;TEXT([1]入力用①!C11,"ggge年m月d日")</f>
        <v>明治33年1月0日～明治33年1月0日</v>
      </c>
      <c r="D6" s="71"/>
      <c r="E6" s="71"/>
      <c r="F6" s="71"/>
      <c r="G6" s="71"/>
      <c r="H6" s="71"/>
      <c r="I6" s="72"/>
    </row>
    <row r="7" spans="1:19" ht="37.5" customHeight="1">
      <c r="A7" s="65" t="s">
        <v>15</v>
      </c>
      <c r="B7" s="66"/>
      <c r="C7" s="67"/>
      <c r="D7" s="68"/>
      <c r="E7" s="68"/>
      <c r="F7" s="68"/>
      <c r="G7" s="68"/>
      <c r="H7" s="68"/>
      <c r="I7" s="69"/>
    </row>
    <row r="8" spans="1:19" ht="18" customHeight="1">
      <c r="A8" s="11" t="s">
        <v>17</v>
      </c>
      <c r="B8" s="9"/>
      <c r="C8" s="56"/>
      <c r="D8" s="56"/>
      <c r="E8" s="56"/>
      <c r="F8" s="56"/>
      <c r="G8" s="56"/>
      <c r="H8" s="56"/>
      <c r="I8" s="56"/>
    </row>
    <row r="9" spans="1:19" ht="14.25" customHeight="1"/>
    <row r="10" spans="1:19" ht="22.5" customHeight="1">
      <c r="A10" s="6" t="s">
        <v>8</v>
      </c>
      <c r="I10" s="1" t="s">
        <v>7</v>
      </c>
    </row>
    <row r="11" spans="1:19" ht="37.5" customHeight="1">
      <c r="A11" s="7" t="s">
        <v>0</v>
      </c>
      <c r="B11" s="7" t="s">
        <v>3</v>
      </c>
      <c r="C11" s="44" t="s">
        <v>12</v>
      </c>
      <c r="D11" s="7" t="s">
        <v>1</v>
      </c>
      <c r="E11" s="44" t="s">
        <v>18</v>
      </c>
      <c r="F11" s="44" t="s">
        <v>2</v>
      </c>
      <c r="G11" s="44" t="s">
        <v>4</v>
      </c>
      <c r="H11" s="44" t="s">
        <v>74</v>
      </c>
      <c r="I11" s="44" t="s">
        <v>5</v>
      </c>
      <c r="K11" t="s">
        <v>75</v>
      </c>
      <c r="P11" t="s">
        <v>76</v>
      </c>
    </row>
    <row r="12" spans="1:19" ht="30.75" customHeight="1">
      <c r="A12" s="8">
        <v>1</v>
      </c>
      <c r="B12" s="57"/>
      <c r="C12" s="58"/>
      <c r="D12" s="59"/>
      <c r="E12" s="58"/>
      <c r="F12" s="59"/>
      <c r="G12" s="60"/>
      <c r="H12" s="61"/>
      <c r="I12" s="14">
        <f>IF(入力用①!$C$11="有",S12,N12)</f>
        <v>0</v>
      </c>
      <c r="K12" s="19">
        <v>45000</v>
      </c>
      <c r="L12" s="19">
        <f>ROUNDDOWN(G12/2,0)</f>
        <v>0</v>
      </c>
      <c r="M12" s="19">
        <f>H12</f>
        <v>0</v>
      </c>
      <c r="N12" s="19">
        <f>ROUNDDOWN(MIN(K12,(MIN(L12,M12))*0.25),0)</f>
        <v>0</v>
      </c>
      <c r="P12" s="19">
        <v>67500</v>
      </c>
      <c r="Q12" s="19">
        <f>ROUNDDOWN(G12/2,0)</f>
        <v>0</v>
      </c>
      <c r="R12" s="19">
        <f>M12</f>
        <v>0</v>
      </c>
      <c r="S12" s="19">
        <f>ROUNDDOWN(MIN(P12,(MIN(Q12,R12))*0.375),0)</f>
        <v>0</v>
      </c>
    </row>
    <row r="13" spans="1:19" ht="30" customHeight="1">
      <c r="A13" s="8">
        <v>2</v>
      </c>
      <c r="B13" s="57"/>
      <c r="C13" s="58"/>
      <c r="D13" s="57"/>
      <c r="E13" s="58"/>
      <c r="F13" s="57"/>
      <c r="G13" s="60"/>
      <c r="H13" s="61"/>
      <c r="I13" s="14">
        <f>IF(入力用①!$C$11="有",S13,N13)</f>
        <v>0</v>
      </c>
      <c r="K13" s="19">
        <v>45000</v>
      </c>
      <c r="L13" s="19">
        <f t="shared" ref="L13:L16" si="0">ROUNDDOWN(G13/2,0)</f>
        <v>0</v>
      </c>
      <c r="M13" s="19">
        <f t="shared" ref="M13:M16" si="1">H13</f>
        <v>0</v>
      </c>
      <c r="N13" s="19">
        <f t="shared" ref="N13:N16" si="2">ROUNDDOWN(MIN(K13,(MIN(L13,M13))*0.25),0)</f>
        <v>0</v>
      </c>
      <c r="P13" s="19">
        <v>67500</v>
      </c>
      <c r="Q13" s="19">
        <f t="shared" ref="Q13:Q16" si="3">ROUNDDOWN(G13/2,0)</f>
        <v>0</v>
      </c>
      <c r="R13" s="19">
        <f t="shared" ref="R13:R16" si="4">M13</f>
        <v>0</v>
      </c>
      <c r="S13" s="19">
        <f t="shared" ref="S13:S16" si="5">ROUNDDOWN(MIN(P13,(MIN(Q13,R13))*0.375),0)</f>
        <v>0</v>
      </c>
    </row>
    <row r="14" spans="1:19" ht="30" customHeight="1">
      <c r="A14" s="8">
        <v>3</v>
      </c>
      <c r="B14" s="57"/>
      <c r="C14" s="57"/>
      <c r="D14" s="57"/>
      <c r="E14" s="57"/>
      <c r="F14" s="57"/>
      <c r="G14" s="60"/>
      <c r="H14" s="61"/>
      <c r="I14" s="14">
        <f>IF(入力用①!$C$11="有",S14,N14)</f>
        <v>0</v>
      </c>
      <c r="K14" s="19">
        <v>45000</v>
      </c>
      <c r="L14" s="19">
        <f t="shared" si="0"/>
        <v>0</v>
      </c>
      <c r="M14" s="19">
        <f t="shared" si="1"/>
        <v>0</v>
      </c>
      <c r="N14" s="19">
        <f t="shared" si="2"/>
        <v>0</v>
      </c>
      <c r="P14" s="19">
        <v>67500</v>
      </c>
      <c r="Q14" s="19">
        <f t="shared" si="3"/>
        <v>0</v>
      </c>
      <c r="R14" s="19">
        <f t="shared" si="4"/>
        <v>0</v>
      </c>
      <c r="S14" s="19">
        <f t="shared" si="5"/>
        <v>0</v>
      </c>
    </row>
    <row r="15" spans="1:19" ht="30" customHeight="1">
      <c r="A15" s="8">
        <v>4</v>
      </c>
      <c r="B15" s="57"/>
      <c r="C15" s="57"/>
      <c r="D15" s="57"/>
      <c r="E15" s="57"/>
      <c r="F15" s="57"/>
      <c r="G15" s="62"/>
      <c r="H15" s="63"/>
      <c r="I15" s="14">
        <f>IF(入力用①!$C$11="有",S15,N15)</f>
        <v>0</v>
      </c>
      <c r="K15" s="19">
        <v>45000</v>
      </c>
      <c r="L15" s="19">
        <f t="shared" si="0"/>
        <v>0</v>
      </c>
      <c r="M15" s="19">
        <f t="shared" si="1"/>
        <v>0</v>
      </c>
      <c r="N15" s="19">
        <f t="shared" si="2"/>
        <v>0</v>
      </c>
      <c r="P15" s="19">
        <v>67500</v>
      </c>
      <c r="Q15" s="19">
        <f t="shared" si="3"/>
        <v>0</v>
      </c>
      <c r="R15" s="19">
        <f t="shared" si="4"/>
        <v>0</v>
      </c>
      <c r="S15" s="19">
        <f t="shared" si="5"/>
        <v>0</v>
      </c>
    </row>
    <row r="16" spans="1:19" ht="30" customHeight="1">
      <c r="A16" s="8">
        <v>5</v>
      </c>
      <c r="B16" s="57"/>
      <c r="C16" s="57"/>
      <c r="D16" s="57"/>
      <c r="E16" s="57"/>
      <c r="F16" s="57"/>
      <c r="G16" s="62"/>
      <c r="H16" s="63"/>
      <c r="I16" s="14">
        <f>IF(入力用①!$C$11="有",S16,N16)</f>
        <v>0</v>
      </c>
      <c r="K16" s="19">
        <v>45000</v>
      </c>
      <c r="L16" s="19">
        <f t="shared" si="0"/>
        <v>0</v>
      </c>
      <c r="M16" s="19">
        <f t="shared" si="1"/>
        <v>0</v>
      </c>
      <c r="N16" s="19">
        <f t="shared" si="2"/>
        <v>0</v>
      </c>
      <c r="P16" s="19">
        <v>67500</v>
      </c>
      <c r="Q16" s="19">
        <f t="shared" si="3"/>
        <v>0</v>
      </c>
      <c r="R16" s="19">
        <f t="shared" si="4"/>
        <v>0</v>
      </c>
      <c r="S16" s="19">
        <f t="shared" si="5"/>
        <v>0</v>
      </c>
    </row>
    <row r="17" spans="1:19" ht="30" customHeight="1">
      <c r="A17" s="4"/>
      <c r="B17" s="5"/>
      <c r="C17" s="5"/>
      <c r="D17" s="5"/>
      <c r="E17" s="5"/>
      <c r="F17" s="64" t="s">
        <v>9</v>
      </c>
      <c r="G17" s="14">
        <f>SUM(G12:G16)</f>
        <v>0</v>
      </c>
      <c r="H17" s="14">
        <f>SUM(H12:H16)</f>
        <v>0</v>
      </c>
      <c r="I17" s="14">
        <f>SUM(I12:I16)</f>
        <v>0</v>
      </c>
      <c r="K17" s="19"/>
      <c r="L17" s="19"/>
      <c r="M17" s="19"/>
      <c r="N17" s="19"/>
      <c r="P17" s="19"/>
      <c r="Q17" s="19"/>
      <c r="R17" s="19"/>
      <c r="S17" s="19"/>
    </row>
    <row r="18" spans="1:19" ht="19.5" customHeight="1">
      <c r="A18" s="11" t="s">
        <v>6</v>
      </c>
      <c r="B18" s="4"/>
      <c r="C18" s="4"/>
      <c r="D18" s="4"/>
      <c r="E18" s="4"/>
      <c r="F18" s="4"/>
      <c r="G18" s="4"/>
      <c r="H18" s="4"/>
      <c r="I18" s="4"/>
      <c r="K18" s="19"/>
      <c r="L18" s="19"/>
      <c r="M18" s="19"/>
      <c r="N18" s="19"/>
    </row>
    <row r="19" spans="1:19">
      <c r="K19" s="19"/>
      <c r="L19" s="19"/>
      <c r="M19" s="19"/>
      <c r="N19" s="19"/>
    </row>
  </sheetData>
  <sheetProtection algorithmName="SHA-512" hashValue="N6gnQ7968/DWUeM8+fIK+n3xgx5EVrADBoW7dUGzt/bCkalS6ZNKot00wHuJJVcmvcxUQPrEDwovHjKjagpgUA==" saltValue="bQRmgKVC3yvkbkf07+4m5Q==" spinCount="100000" sheet="1" objects="1" scenarios="1"/>
  <mergeCells count="9">
    <mergeCell ref="A2:I2"/>
    <mergeCell ref="A4:B4"/>
    <mergeCell ref="A5:B5"/>
    <mergeCell ref="A6:B6"/>
    <mergeCell ref="A7:B7"/>
    <mergeCell ref="C4:I4"/>
    <mergeCell ref="C5:I5"/>
    <mergeCell ref="C6:I6"/>
    <mergeCell ref="C7:I7"/>
  </mergeCells>
  <phoneticPr fontId="2"/>
  <pageMargins left="0.70866141732283472" right="0.70866141732283472" top="0.74803149606299213" bottom="0.74803149606299213" header="0.31496062992125984" footer="0.31496062992125984"/>
  <pageSetup paperSize="9" scale="98"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S20"/>
  <sheetViews>
    <sheetView view="pageBreakPreview" zoomScale="90" zoomScaleNormal="100" zoomScaleSheetLayoutView="90" workbookViewId="0">
      <selection activeCell="I14" sqref="I14"/>
    </sheetView>
  </sheetViews>
  <sheetFormatPr defaultRowHeight="18.75"/>
  <cols>
    <col min="1" max="1" width="5" customWidth="1"/>
    <col min="2" max="2" width="11.25" customWidth="1"/>
    <col min="3" max="3" width="12.5" customWidth="1"/>
    <col min="4" max="4" width="18.75" customWidth="1"/>
    <col min="5" max="5" width="12.5" customWidth="1"/>
    <col min="6" max="6" width="18.75" customWidth="1"/>
    <col min="7" max="7" width="16.25" customWidth="1"/>
    <col min="8" max="9" width="12.5" customWidth="1"/>
  </cols>
  <sheetData>
    <row r="1" spans="1:19" ht="45" customHeight="1"/>
    <row r="2" spans="1:19" ht="25.5">
      <c r="A2" s="49" t="s">
        <v>10</v>
      </c>
      <c r="B2" s="49"/>
      <c r="C2" s="49"/>
      <c r="D2" s="49"/>
      <c r="E2" s="49"/>
      <c r="F2" s="49"/>
      <c r="G2" s="49"/>
      <c r="H2" s="49"/>
      <c r="I2" s="49"/>
    </row>
    <row r="3" spans="1:19" ht="24">
      <c r="A3" s="6" t="s">
        <v>11</v>
      </c>
    </row>
    <row r="4" spans="1:19" ht="37.5" customHeight="1">
      <c r="A4" s="50" t="s">
        <v>13</v>
      </c>
      <c r="B4" s="50"/>
      <c r="C4" s="54"/>
      <c r="D4" s="54"/>
      <c r="E4" s="54"/>
      <c r="F4" s="54"/>
      <c r="G4" s="54"/>
      <c r="H4" s="54"/>
      <c r="I4" s="54"/>
    </row>
    <row r="5" spans="1:19" ht="37.5" customHeight="1">
      <c r="A5" s="50" t="s">
        <v>16</v>
      </c>
      <c r="B5" s="50"/>
      <c r="C5" s="54"/>
      <c r="D5" s="54"/>
      <c r="E5" s="54"/>
      <c r="F5" s="54"/>
      <c r="G5" s="54"/>
      <c r="H5" s="54"/>
      <c r="I5" s="54"/>
    </row>
    <row r="6" spans="1:19" ht="37.5" customHeight="1">
      <c r="A6" s="50" t="s">
        <v>14</v>
      </c>
      <c r="B6" s="50"/>
      <c r="C6" s="55" t="str">
        <f>TEXT([1]入力用①!C10,"ggge年m月d日")&amp;"～"&amp;TEXT([1]入力用①!C11,"ggge年m月d日")</f>
        <v>明治33年1月0日～明治33年1月0日</v>
      </c>
      <c r="D6" s="55"/>
      <c r="E6" s="55"/>
      <c r="F6" s="55"/>
      <c r="G6" s="55"/>
      <c r="H6" s="55"/>
      <c r="I6" s="55"/>
    </row>
    <row r="7" spans="1:19" ht="37.5" customHeight="1">
      <c r="A7" s="50" t="s">
        <v>15</v>
      </c>
      <c r="B7" s="50"/>
      <c r="C7" s="54"/>
      <c r="D7" s="54"/>
      <c r="E7" s="54"/>
      <c r="F7" s="54"/>
      <c r="G7" s="54"/>
      <c r="H7" s="54"/>
      <c r="I7" s="54"/>
    </row>
    <row r="8" spans="1:19" ht="18" customHeight="1">
      <c r="A8" s="11" t="s">
        <v>17</v>
      </c>
      <c r="B8" s="9"/>
      <c r="C8" s="56"/>
      <c r="D8" s="56"/>
      <c r="E8" s="56"/>
      <c r="F8" s="56"/>
      <c r="G8" s="56"/>
      <c r="H8" s="56"/>
      <c r="I8" s="56"/>
    </row>
    <row r="9" spans="1:19" ht="14.25" customHeight="1"/>
    <row r="10" spans="1:19" ht="22.5" customHeight="1">
      <c r="A10" s="6" t="s">
        <v>8</v>
      </c>
      <c r="I10" s="1" t="s">
        <v>7</v>
      </c>
    </row>
    <row r="11" spans="1:19" ht="37.5" customHeight="1">
      <c r="A11" s="7" t="s">
        <v>0</v>
      </c>
      <c r="B11" s="7" t="s">
        <v>3</v>
      </c>
      <c r="C11" s="44" t="s">
        <v>12</v>
      </c>
      <c r="D11" s="7" t="s">
        <v>1</v>
      </c>
      <c r="E11" s="44" t="s">
        <v>18</v>
      </c>
      <c r="F11" s="44" t="s">
        <v>2</v>
      </c>
      <c r="G11" s="44" t="s">
        <v>4</v>
      </c>
      <c r="H11" s="44" t="s">
        <v>74</v>
      </c>
      <c r="I11" s="44" t="s">
        <v>5</v>
      </c>
      <c r="K11" t="s">
        <v>75</v>
      </c>
      <c r="P11" t="s">
        <v>76</v>
      </c>
    </row>
    <row r="12" spans="1:19" ht="30" customHeight="1">
      <c r="A12" s="8">
        <v>1</v>
      </c>
      <c r="B12" s="57"/>
      <c r="C12" s="73"/>
      <c r="D12" s="74"/>
      <c r="E12" s="75"/>
      <c r="F12" s="76"/>
      <c r="G12" s="17"/>
      <c r="H12" s="17"/>
      <c r="I12" s="14">
        <f>IF(入力用①!$C$11="有",S12,N12)</f>
        <v>0</v>
      </c>
      <c r="K12" s="19">
        <v>45000</v>
      </c>
      <c r="L12" s="19">
        <f>ROUNDDOWN(G12/2,0)</f>
        <v>0</v>
      </c>
      <c r="M12" s="19">
        <f>H12</f>
        <v>0</v>
      </c>
      <c r="N12" s="19">
        <f>ROUNDDOWN(MIN(K12,(MIN(L12,M12))*0.25),0)</f>
        <v>0</v>
      </c>
      <c r="P12" s="19">
        <v>67500</v>
      </c>
      <c r="Q12" s="19">
        <f>ROUNDDOWN(G12/2,0)</f>
        <v>0</v>
      </c>
      <c r="R12" s="19">
        <f>M12</f>
        <v>0</v>
      </c>
      <c r="S12" s="19">
        <f>ROUNDDOWN(MIN(P12,(MIN(Q12,R12))*0.375),0)</f>
        <v>0</v>
      </c>
    </row>
    <row r="13" spans="1:19" ht="30" customHeight="1">
      <c r="A13" s="8">
        <v>2</v>
      </c>
      <c r="B13" s="57"/>
      <c r="C13" s="73"/>
      <c r="D13" s="74"/>
      <c r="E13" s="75"/>
      <c r="F13" s="76"/>
      <c r="G13" s="17"/>
      <c r="H13" s="17"/>
      <c r="I13" s="14">
        <f>IF(入力用①!$C$11="有",S13,N13)</f>
        <v>0</v>
      </c>
      <c r="K13" s="19">
        <v>45000</v>
      </c>
      <c r="L13" s="19">
        <f t="shared" ref="L13:L18" si="0">ROUNDDOWN(G13/2,0)</f>
        <v>0</v>
      </c>
      <c r="M13" s="19">
        <f t="shared" ref="M13:M19" si="1">H13</f>
        <v>0</v>
      </c>
      <c r="N13" s="19">
        <f t="shared" ref="N13:N18" si="2">ROUNDDOWN(MIN(K13,(MIN(L13,M13))*0.25),0)</f>
        <v>0</v>
      </c>
      <c r="P13" s="19">
        <v>67500</v>
      </c>
      <c r="Q13" s="19">
        <f t="shared" ref="Q13:Q17" si="3">ROUNDDOWN(G13/2,0)</f>
        <v>0</v>
      </c>
      <c r="R13" s="19">
        <f t="shared" ref="R13:R18" si="4">M13</f>
        <v>0</v>
      </c>
      <c r="S13" s="19">
        <f t="shared" ref="S13:S18" si="5">ROUNDDOWN(MIN(P13,(MIN(Q13,R13))*0.375),0)</f>
        <v>0</v>
      </c>
    </row>
    <row r="14" spans="1:19" ht="30" customHeight="1">
      <c r="A14" s="8">
        <v>3</v>
      </c>
      <c r="B14" s="57"/>
      <c r="C14" s="73"/>
      <c r="D14" s="74"/>
      <c r="E14" s="75"/>
      <c r="F14" s="76"/>
      <c r="G14" s="17"/>
      <c r="H14" s="17"/>
      <c r="I14" s="14">
        <f>IF(入力用①!$C$11="有",S14,N14)</f>
        <v>0</v>
      </c>
      <c r="K14" s="19">
        <v>45000</v>
      </c>
      <c r="L14" s="19">
        <f t="shared" si="0"/>
        <v>0</v>
      </c>
      <c r="M14" s="19">
        <f t="shared" si="1"/>
        <v>0</v>
      </c>
      <c r="N14" s="19">
        <f t="shared" si="2"/>
        <v>0</v>
      </c>
      <c r="P14" s="19">
        <v>67500</v>
      </c>
      <c r="Q14" s="19">
        <f t="shared" si="3"/>
        <v>0</v>
      </c>
      <c r="R14" s="19">
        <f t="shared" si="4"/>
        <v>0</v>
      </c>
      <c r="S14" s="19">
        <f>ROUNDDOWN(MIN(P14,(MIN(Q14,R14))*0.375),0)</f>
        <v>0</v>
      </c>
    </row>
    <row r="15" spans="1:19" ht="30" customHeight="1">
      <c r="A15" s="8">
        <v>4</v>
      </c>
      <c r="B15" s="57"/>
      <c r="C15" s="73"/>
      <c r="D15" s="77"/>
      <c r="E15" s="75"/>
      <c r="F15" s="76"/>
      <c r="G15" s="17"/>
      <c r="H15" s="17"/>
      <c r="I15" s="14">
        <f>IF(入力用①!$C$11="有",S15,N15)</f>
        <v>0</v>
      </c>
      <c r="K15" s="19">
        <v>45000</v>
      </c>
      <c r="L15" s="19">
        <f t="shared" si="0"/>
        <v>0</v>
      </c>
      <c r="M15" s="19">
        <f t="shared" si="1"/>
        <v>0</v>
      </c>
      <c r="N15" s="19">
        <f t="shared" si="2"/>
        <v>0</v>
      </c>
      <c r="P15" s="19">
        <v>67500</v>
      </c>
      <c r="Q15" s="19">
        <f t="shared" si="3"/>
        <v>0</v>
      </c>
      <c r="R15" s="19">
        <f t="shared" si="4"/>
        <v>0</v>
      </c>
      <c r="S15" s="19">
        <f t="shared" si="5"/>
        <v>0</v>
      </c>
    </row>
    <row r="16" spans="1:19" ht="30" customHeight="1">
      <c r="A16" s="8">
        <v>5</v>
      </c>
      <c r="B16" s="78"/>
      <c r="C16" s="79"/>
      <c r="D16" s="80"/>
      <c r="E16" s="81"/>
      <c r="F16" s="76"/>
      <c r="G16" s="82"/>
      <c r="H16" s="82"/>
      <c r="I16" s="14">
        <f>IF(入力用①!$C$11="有",S16,N16)</f>
        <v>0</v>
      </c>
      <c r="K16" s="19">
        <v>45000</v>
      </c>
      <c r="L16" s="19">
        <f t="shared" si="0"/>
        <v>0</v>
      </c>
      <c r="M16" s="19">
        <f t="shared" si="1"/>
        <v>0</v>
      </c>
      <c r="N16" s="19">
        <f t="shared" si="2"/>
        <v>0</v>
      </c>
      <c r="P16" s="19">
        <v>67500</v>
      </c>
      <c r="Q16" s="19">
        <f t="shared" si="3"/>
        <v>0</v>
      </c>
      <c r="R16" s="19">
        <f t="shared" si="4"/>
        <v>0</v>
      </c>
      <c r="S16" s="19">
        <f t="shared" si="5"/>
        <v>0</v>
      </c>
    </row>
    <row r="17" spans="1:19" ht="30" customHeight="1">
      <c r="A17" s="8">
        <v>6</v>
      </c>
      <c r="B17" s="78"/>
      <c r="C17" s="79"/>
      <c r="D17" s="80"/>
      <c r="E17" s="81"/>
      <c r="F17" s="76"/>
      <c r="G17" s="83"/>
      <c r="H17" s="83"/>
      <c r="I17" s="14">
        <f>IF(入力用①!$C$11="有",S17,N17)</f>
        <v>0</v>
      </c>
      <c r="K17" s="19">
        <v>45000</v>
      </c>
      <c r="L17" s="19">
        <f t="shared" si="0"/>
        <v>0</v>
      </c>
      <c r="M17" s="19">
        <f>H17</f>
        <v>0</v>
      </c>
      <c r="N17" s="19">
        <f t="shared" si="2"/>
        <v>0</v>
      </c>
      <c r="P17" s="19">
        <v>67500</v>
      </c>
      <c r="Q17" s="19">
        <f t="shared" si="3"/>
        <v>0</v>
      </c>
      <c r="R17" s="19">
        <f t="shared" si="4"/>
        <v>0</v>
      </c>
      <c r="S17" s="19">
        <f t="shared" si="5"/>
        <v>0</v>
      </c>
    </row>
    <row r="18" spans="1:19" ht="30" customHeight="1">
      <c r="A18" s="8">
        <v>7</v>
      </c>
      <c r="B18" s="78"/>
      <c r="C18" s="79"/>
      <c r="D18" s="80"/>
      <c r="E18" s="81"/>
      <c r="F18" s="76"/>
      <c r="G18" s="83"/>
      <c r="H18" s="83"/>
      <c r="I18" s="14">
        <f>IF(入力用①!$C$11="有",S18,N18)</f>
        <v>0</v>
      </c>
      <c r="K18" s="19">
        <v>45000</v>
      </c>
      <c r="L18" s="19">
        <f t="shared" si="0"/>
        <v>0</v>
      </c>
      <c r="M18" s="19">
        <f>H18</f>
        <v>0</v>
      </c>
      <c r="N18" s="19">
        <f t="shared" si="2"/>
        <v>0</v>
      </c>
      <c r="P18" s="19">
        <v>67500</v>
      </c>
      <c r="Q18" s="19">
        <f>ROUNDDOWN(G18/2,0)</f>
        <v>0</v>
      </c>
      <c r="R18" s="19">
        <f t="shared" si="4"/>
        <v>0</v>
      </c>
      <c r="S18" s="19">
        <f t="shared" si="5"/>
        <v>0</v>
      </c>
    </row>
    <row r="19" spans="1:19" ht="30" customHeight="1">
      <c r="A19" s="4"/>
      <c r="B19" s="5"/>
      <c r="C19" s="5"/>
      <c r="D19" s="5"/>
      <c r="E19" s="5"/>
      <c r="F19" s="64" t="s">
        <v>9</v>
      </c>
      <c r="G19" s="14">
        <f>SUM(G12:G18)</f>
        <v>0</v>
      </c>
      <c r="H19" s="14">
        <f>SUM(H12:H18)</f>
        <v>0</v>
      </c>
      <c r="I19" s="14">
        <f>SUM(I12:I18)</f>
        <v>0</v>
      </c>
      <c r="K19" s="19"/>
      <c r="L19" s="19"/>
      <c r="M19" s="19"/>
      <c r="N19" s="19"/>
    </row>
    <row r="20" spans="1:19" ht="30" customHeight="1">
      <c r="A20" s="11" t="s">
        <v>6</v>
      </c>
      <c r="B20" s="4"/>
      <c r="C20" s="4"/>
      <c r="D20" s="4"/>
      <c r="E20" s="4"/>
      <c r="F20" s="4"/>
      <c r="G20" s="4"/>
      <c r="H20" s="4"/>
      <c r="I20" s="4"/>
    </row>
  </sheetData>
  <sheetProtection algorithmName="SHA-512" hashValue="dFz7ZX6zMljj8JSbAkCcW91PeUIqrbH1IaEhQnvlXX1olkHv3bhoUyu5jAxrIuT37IjPHA5ZLGvZYlb2YN4+bQ==" saltValue="Su/VWTUoAqTiW2P00Hk5yA==" spinCount="100000" sheet="1" objects="1" scenarios="1"/>
  <mergeCells count="9">
    <mergeCell ref="A7:B7"/>
    <mergeCell ref="C7:I7"/>
    <mergeCell ref="A2:I2"/>
    <mergeCell ref="A4:B4"/>
    <mergeCell ref="C4:I4"/>
    <mergeCell ref="A5:B5"/>
    <mergeCell ref="C5:I5"/>
    <mergeCell ref="A6:B6"/>
    <mergeCell ref="C6:I6"/>
  </mergeCells>
  <phoneticPr fontId="2"/>
  <pageMargins left="0.70866141732283472" right="0.70866141732283472" top="0.74803149606299213" bottom="0.74803149606299213" header="0.31496062992125984" footer="0.31496062992125984"/>
  <pageSetup paperSize="9" scale="67"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FD7C0-686F-43D0-ACA8-F9C34035EC4C}">
  <sheetPr>
    <tabColor rgb="FFFFC000"/>
  </sheetPr>
  <dimension ref="A1:R33"/>
  <sheetViews>
    <sheetView view="pageBreakPreview" zoomScale="70" zoomScaleNormal="100" zoomScaleSheetLayoutView="70" workbookViewId="0">
      <selection activeCell="H14" sqref="H14"/>
    </sheetView>
  </sheetViews>
  <sheetFormatPr defaultRowHeight="18.75"/>
  <cols>
    <col min="1" max="1" width="5" customWidth="1"/>
    <col min="2" max="2" width="11.25" customWidth="1"/>
    <col min="3" max="3" width="12.5" customWidth="1"/>
    <col min="4" max="4" width="18.75" customWidth="1"/>
    <col min="5" max="5" width="12.5" customWidth="1"/>
    <col min="6" max="6" width="18.75" customWidth="1"/>
    <col min="7" max="7" width="16.25" customWidth="1"/>
    <col min="8" max="9" width="12.5" customWidth="1"/>
  </cols>
  <sheetData>
    <row r="1" spans="1:9" ht="25.5">
      <c r="A1" s="49" t="s">
        <v>24</v>
      </c>
      <c r="B1" s="49"/>
      <c r="C1" s="49"/>
      <c r="D1" s="49"/>
      <c r="E1" s="49"/>
      <c r="F1" s="49"/>
      <c r="G1" s="49"/>
      <c r="H1" s="49"/>
      <c r="I1" s="49"/>
    </row>
    <row r="2" spans="1:9" ht="24">
      <c r="A2" s="6" t="s">
        <v>11</v>
      </c>
    </row>
    <row r="3" spans="1:9" ht="37.5" customHeight="1">
      <c r="A3" s="50" t="s">
        <v>13</v>
      </c>
      <c r="B3" s="50"/>
      <c r="C3" s="52" t="s">
        <v>59</v>
      </c>
      <c r="D3" s="51"/>
      <c r="E3" s="51"/>
      <c r="F3" s="51"/>
      <c r="G3" s="51"/>
      <c r="H3" s="51"/>
      <c r="I3" s="51"/>
    </row>
    <row r="4" spans="1:9" ht="37.5" customHeight="1">
      <c r="A4" s="50" t="s">
        <v>16</v>
      </c>
      <c r="B4" s="50"/>
      <c r="C4" s="51" t="s">
        <v>19</v>
      </c>
      <c r="D4" s="51"/>
      <c r="E4" s="51"/>
      <c r="F4" s="51"/>
      <c r="G4" s="51"/>
      <c r="H4" s="51"/>
      <c r="I4" s="51"/>
    </row>
    <row r="5" spans="1:9" ht="37.5" customHeight="1">
      <c r="A5" s="50" t="s">
        <v>14</v>
      </c>
      <c r="B5" s="50"/>
      <c r="C5" s="51" t="s">
        <v>53</v>
      </c>
      <c r="D5" s="51"/>
      <c r="E5" s="51"/>
      <c r="F5" s="51"/>
      <c r="G5" s="51"/>
      <c r="H5" s="51"/>
      <c r="I5" s="51"/>
    </row>
    <row r="6" spans="1:9" ht="37.5" customHeight="1">
      <c r="A6" s="50" t="s">
        <v>15</v>
      </c>
      <c r="B6" s="50"/>
      <c r="C6" s="51" t="s">
        <v>20</v>
      </c>
      <c r="D6" s="51"/>
      <c r="E6" s="51"/>
      <c r="F6" s="51"/>
      <c r="G6" s="51"/>
      <c r="H6" s="51"/>
      <c r="I6" s="51"/>
    </row>
    <row r="7" spans="1:9" ht="18" customHeight="1">
      <c r="A7" s="11" t="s">
        <v>17</v>
      </c>
      <c r="B7" s="9"/>
      <c r="C7" s="10"/>
      <c r="D7" s="10"/>
      <c r="E7" s="10"/>
      <c r="F7" s="10"/>
      <c r="G7" s="10"/>
      <c r="H7" s="10"/>
      <c r="I7" s="10"/>
    </row>
    <row r="8" spans="1:9" ht="14.25" customHeight="1"/>
    <row r="9" spans="1:9" ht="22.5" customHeight="1">
      <c r="A9" s="6" t="s">
        <v>8</v>
      </c>
      <c r="I9" s="1" t="s">
        <v>7</v>
      </c>
    </row>
    <row r="10" spans="1:9" ht="37.5" customHeight="1">
      <c r="A10" s="7" t="s">
        <v>0</v>
      </c>
      <c r="B10" s="7" t="s">
        <v>3</v>
      </c>
      <c r="C10" s="31" t="s">
        <v>12</v>
      </c>
      <c r="D10" s="7" t="s">
        <v>1</v>
      </c>
      <c r="E10" s="31" t="s">
        <v>18</v>
      </c>
      <c r="F10" s="31" t="s">
        <v>2</v>
      </c>
      <c r="G10" s="31" t="s">
        <v>4</v>
      </c>
      <c r="H10" s="31" t="s">
        <v>58</v>
      </c>
      <c r="I10" s="31" t="s">
        <v>5</v>
      </c>
    </row>
    <row r="11" spans="1:9" ht="30" customHeight="1">
      <c r="A11" s="8">
        <v>1</v>
      </c>
      <c r="B11" s="64" t="s">
        <v>25</v>
      </c>
      <c r="C11" s="84" t="s">
        <v>21</v>
      </c>
      <c r="D11" s="64" t="s">
        <v>77</v>
      </c>
      <c r="E11" s="64" t="s">
        <v>22</v>
      </c>
      <c r="F11" s="64" t="s">
        <v>77</v>
      </c>
      <c r="G11" s="3">
        <v>240000</v>
      </c>
      <c r="H11" s="3">
        <v>240000</v>
      </c>
      <c r="I11" s="3">
        <f>IF(入力用①!$C$11="有",記載例!R29,記載例!M29)</f>
        <v>30000</v>
      </c>
    </row>
    <row r="12" spans="1:9" ht="30" customHeight="1">
      <c r="A12" s="8">
        <v>2</v>
      </c>
      <c r="B12" s="64" t="s">
        <v>26</v>
      </c>
      <c r="C12" s="64" t="s">
        <v>78</v>
      </c>
      <c r="D12" s="64" t="s">
        <v>77</v>
      </c>
      <c r="E12" s="64" t="s">
        <v>79</v>
      </c>
      <c r="F12" s="64" t="s">
        <v>77</v>
      </c>
      <c r="G12" s="3">
        <v>360000</v>
      </c>
      <c r="H12" s="3">
        <v>180000</v>
      </c>
      <c r="I12" s="3">
        <f>IF(入力用①!$C$11="有",記載例!R30,記載例!M30)</f>
        <v>45000</v>
      </c>
    </row>
    <row r="13" spans="1:9" ht="30" customHeight="1">
      <c r="A13" s="8">
        <v>3</v>
      </c>
      <c r="B13" s="64" t="s">
        <v>27</v>
      </c>
      <c r="C13" s="64" t="s">
        <v>80</v>
      </c>
      <c r="D13" s="64" t="s">
        <v>77</v>
      </c>
      <c r="E13" s="64" t="s">
        <v>81</v>
      </c>
      <c r="F13" s="64" t="s">
        <v>77</v>
      </c>
      <c r="G13" s="3">
        <v>240000</v>
      </c>
      <c r="H13" s="3">
        <v>80000</v>
      </c>
      <c r="I13" s="3">
        <f>IF(入力用①!$C$11="有",記載例!R31,記載例!M31)</f>
        <v>20000</v>
      </c>
    </row>
    <row r="14" spans="1:9" ht="30" customHeight="1">
      <c r="A14" s="8">
        <v>4</v>
      </c>
      <c r="B14" s="64" t="s">
        <v>82</v>
      </c>
      <c r="C14" s="64" t="s">
        <v>22</v>
      </c>
      <c r="D14" s="64" t="s">
        <v>77</v>
      </c>
      <c r="E14" s="64" t="s">
        <v>23</v>
      </c>
      <c r="F14" s="64" t="s">
        <v>77</v>
      </c>
      <c r="G14" s="3">
        <v>240000</v>
      </c>
      <c r="H14" s="3">
        <v>120000</v>
      </c>
      <c r="I14" s="3">
        <f>IF(入力用①!$C$11="有",記載例!R32,記載例!M32)</f>
        <v>30000</v>
      </c>
    </row>
    <row r="15" spans="1:9" ht="30" customHeight="1">
      <c r="A15" s="8">
        <v>5</v>
      </c>
      <c r="B15" s="2"/>
      <c r="C15" s="2"/>
      <c r="D15" s="2"/>
      <c r="E15" s="2"/>
      <c r="F15" s="2"/>
      <c r="G15" s="3"/>
      <c r="H15" s="3"/>
      <c r="I15" s="3">
        <f>IF(入力用①!$C$11="有",記載例!R33,記載例!M33)</f>
        <v>0</v>
      </c>
    </row>
    <row r="16" spans="1:9" ht="30" customHeight="1">
      <c r="A16" s="4"/>
      <c r="B16" s="5"/>
      <c r="C16" s="5"/>
      <c r="D16" s="5"/>
      <c r="E16" s="5"/>
      <c r="F16" s="2" t="s">
        <v>9</v>
      </c>
      <c r="G16" s="3">
        <f>SUM(G11:G15)</f>
        <v>1080000</v>
      </c>
      <c r="H16" s="3">
        <f>SUM(H11:H15)</f>
        <v>620000</v>
      </c>
      <c r="I16" s="3">
        <f>SUM(I11:I15)</f>
        <v>125000</v>
      </c>
    </row>
    <row r="17" spans="1:18" ht="19.5" customHeight="1">
      <c r="A17" s="11" t="s">
        <v>6</v>
      </c>
      <c r="B17" s="4"/>
      <c r="C17" s="4"/>
      <c r="D17" s="4"/>
      <c r="E17" s="4"/>
      <c r="F17" s="4"/>
      <c r="G17" s="4"/>
      <c r="H17" s="4"/>
      <c r="I17" s="4"/>
    </row>
    <row r="28" spans="1:18">
      <c r="J28" t="s">
        <v>75</v>
      </c>
      <c r="O28" t="s">
        <v>76</v>
      </c>
    </row>
    <row r="29" spans="1:18">
      <c r="J29" s="19">
        <v>45000</v>
      </c>
      <c r="K29" s="19">
        <f>ROUNDDOWN(G11/2,0)</f>
        <v>120000</v>
      </c>
      <c r="L29" s="19">
        <f>H11</f>
        <v>240000</v>
      </c>
      <c r="M29" s="19">
        <f>ROUNDDOWN(MIN(J29,(MIN(K29,L29))*0.25),0)</f>
        <v>30000</v>
      </c>
      <c r="O29" s="19">
        <v>67500</v>
      </c>
      <c r="P29" s="19">
        <f>ROUNDDOWN(G11/2,0)</f>
        <v>120000</v>
      </c>
      <c r="Q29" s="19">
        <f>H11</f>
        <v>240000</v>
      </c>
      <c r="R29" s="19">
        <f>ROUNDDOWN(MIN(O29,(MIN(P29,Q29))*0.375),0)</f>
        <v>45000</v>
      </c>
    </row>
    <row r="30" spans="1:18">
      <c r="J30" s="19">
        <v>45000</v>
      </c>
      <c r="K30" s="19">
        <f t="shared" ref="K30:K33" si="0">ROUNDDOWN(G12/2,0)</f>
        <v>180000</v>
      </c>
      <c r="L30" s="19">
        <f t="shared" ref="L30:L33" si="1">H12</f>
        <v>180000</v>
      </c>
      <c r="M30" s="19">
        <f>ROUNDDOWN(MIN(J30,(MIN(K30,L30))*0.25),0)</f>
        <v>45000</v>
      </c>
      <c r="O30" s="19">
        <v>67500</v>
      </c>
      <c r="P30" s="19">
        <f t="shared" ref="P30:P33" si="2">ROUNDDOWN(G12/2,0)</f>
        <v>180000</v>
      </c>
      <c r="Q30" s="19">
        <f t="shared" ref="Q30:Q33" si="3">H12</f>
        <v>180000</v>
      </c>
      <c r="R30" s="19">
        <f t="shared" ref="R30:R33" si="4">ROUNDDOWN(MIN(O30,(MIN(P30,Q30))*0.375),0)</f>
        <v>67500</v>
      </c>
    </row>
    <row r="31" spans="1:18">
      <c r="J31" s="19">
        <v>45000</v>
      </c>
      <c r="K31" s="19">
        <f t="shared" si="0"/>
        <v>120000</v>
      </c>
      <c r="L31" s="19">
        <f t="shared" si="1"/>
        <v>80000</v>
      </c>
      <c r="M31" s="19">
        <f t="shared" ref="M31:M33" si="5">ROUNDDOWN(MIN(J31,(MIN(K31,L31))*0.25),0)</f>
        <v>20000</v>
      </c>
      <c r="O31" s="19">
        <v>67500</v>
      </c>
      <c r="P31" s="19">
        <f t="shared" si="2"/>
        <v>120000</v>
      </c>
      <c r="Q31" s="19">
        <f t="shared" si="3"/>
        <v>80000</v>
      </c>
      <c r="R31" s="19">
        <f t="shared" si="4"/>
        <v>30000</v>
      </c>
    </row>
    <row r="32" spans="1:18">
      <c r="J32" s="19">
        <v>45000</v>
      </c>
      <c r="K32" s="19">
        <f t="shared" si="0"/>
        <v>120000</v>
      </c>
      <c r="L32" s="19">
        <f t="shared" si="1"/>
        <v>120000</v>
      </c>
      <c r="M32" s="19">
        <f t="shared" si="5"/>
        <v>30000</v>
      </c>
      <c r="O32" s="19">
        <v>67500</v>
      </c>
      <c r="P32" s="19">
        <f t="shared" si="2"/>
        <v>120000</v>
      </c>
      <c r="Q32" s="19">
        <f t="shared" si="3"/>
        <v>120000</v>
      </c>
      <c r="R32" s="19">
        <f t="shared" si="4"/>
        <v>45000</v>
      </c>
    </row>
    <row r="33" spans="10:18">
      <c r="J33" s="19">
        <v>45000</v>
      </c>
      <c r="K33" s="19">
        <f t="shared" si="0"/>
        <v>0</v>
      </c>
      <c r="L33" s="19">
        <f t="shared" si="1"/>
        <v>0</v>
      </c>
      <c r="M33" s="19">
        <f t="shared" si="5"/>
        <v>0</v>
      </c>
      <c r="O33" s="19">
        <v>67500</v>
      </c>
      <c r="P33" s="19">
        <f t="shared" si="2"/>
        <v>0</v>
      </c>
      <c r="Q33" s="19">
        <f t="shared" si="3"/>
        <v>0</v>
      </c>
      <c r="R33" s="19">
        <f t="shared" si="4"/>
        <v>0</v>
      </c>
    </row>
  </sheetData>
  <sheetProtection algorithmName="SHA-512" hashValue="il+LUsK8eQ+17poEZ84Ggs8Zb1kzVebinYx/Rh6J1BZdwPLb8BomgrwTK3KpkrGEA5edtwQRFRNu1PVNHUWPzg==" saltValue="RnfuxxEWWnZ1EpGwSV0bZA==" spinCount="100000" sheet="1" objects="1" scenarios="1"/>
  <mergeCells count="9">
    <mergeCell ref="A6:B6"/>
    <mergeCell ref="C6:I6"/>
    <mergeCell ref="A1:I1"/>
    <mergeCell ref="A3:B3"/>
    <mergeCell ref="C3:I3"/>
    <mergeCell ref="A4:B4"/>
    <mergeCell ref="C4:I4"/>
    <mergeCell ref="A5:B5"/>
    <mergeCell ref="C5:I5"/>
  </mergeCells>
  <phoneticPr fontId="2"/>
  <pageMargins left="0.70866141732283472" right="0.70866141732283472" top="0.74803149606299213" bottom="0.74803149606299213" header="0.31496062992125984" footer="0.31496062992125984"/>
  <pageSetup paperSize="9" scale="96" orientation="landscape" r:id="rId1"/>
  <rowBreaks count="1" manualBreakCount="1">
    <brk id="1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様式5(実績報告書)</vt:lpstr>
      <vt:lpstr>入力用①</vt:lpstr>
      <vt:lpstr>入力用②（計画書変更ありのみ）</vt:lpstr>
      <vt:lpstr>入力用② (計画書に変更ありのみ、6人以上)</vt:lpstr>
      <vt:lpstr>記載例</vt:lpstr>
      <vt:lpstr>記載例!Print_Area</vt:lpstr>
      <vt:lpstr>入力用①!Print_Area</vt:lpstr>
      <vt:lpstr>'入力用② (計画書に変更ありのみ、6人以上)'!Print_Area</vt:lpstr>
      <vt:lpstr>'入力用②（計画書変更ありのみ）'!Print_Area</vt:lpstr>
      <vt:lpstr>'様式5(実績報告書)'!Print_Area</vt:lpstr>
      <vt:lpstr>'入力用② (計画書に変更ありのみ、6人以上)'!Print_Titles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小材　雛子</cp:lastModifiedBy>
  <cp:lastPrinted>2025-07-16T07:56:44Z</cp:lastPrinted>
  <dcterms:modified xsi:type="dcterms:W3CDTF">2026-08-12T08:29:53Z</dcterms:modified>
</cp:coreProperties>
</file>